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EJEC. ABRIL-JUNIO" sheetId="1" r:id="rId1"/>
  </sheets>
  <definedNames>
    <definedName name="_xlnm.Print_Area" localSheetId="0">'EJEC. ABRIL-JUNIO'!$A$1:$V$78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" i="1" l="1"/>
  <c r="R37" i="1"/>
  <c r="K37" i="1"/>
  <c r="L22" i="1" l="1"/>
  <c r="K22" i="1"/>
  <c r="P57" i="1"/>
  <c r="O57" i="1"/>
  <c r="M57" i="1"/>
  <c r="M68" i="1" s="1"/>
  <c r="N67" i="1"/>
  <c r="L57" i="1"/>
  <c r="L68" i="1" s="1"/>
  <c r="N36" i="1"/>
  <c r="M33" i="1"/>
  <c r="L33" i="1"/>
  <c r="P38" i="1"/>
  <c r="P37" i="1" s="1"/>
  <c r="O38" i="1"/>
  <c r="O37" i="1" s="1"/>
  <c r="N47" i="1"/>
  <c r="N46" i="1"/>
  <c r="N45" i="1"/>
  <c r="M38" i="1"/>
  <c r="M37" i="1" s="1"/>
  <c r="L38" i="1"/>
  <c r="L37" i="1" s="1"/>
  <c r="O22" i="1"/>
  <c r="R22" i="1" s="1"/>
  <c r="N30" i="1"/>
  <c r="N26" i="1"/>
  <c r="N25" i="1"/>
  <c r="Q30" i="1"/>
  <c r="Q26" i="1"/>
  <c r="Q25" i="1"/>
  <c r="P22" i="1"/>
  <c r="M22" i="1"/>
  <c r="Q65" i="1"/>
  <c r="R60" i="1"/>
  <c r="Q58" i="1"/>
  <c r="Q57" i="1" s="1"/>
  <c r="R38" i="1" l="1"/>
  <c r="R46" i="1"/>
  <c r="N23" i="1"/>
  <c r="N22" i="1" s="1"/>
  <c r="N27" i="1"/>
  <c r="N31" i="1"/>
  <c r="N34" i="1"/>
  <c r="N33" i="1" s="1"/>
  <c r="N39" i="1"/>
  <c r="N41" i="1"/>
  <c r="N43" i="1"/>
  <c r="N48" i="1"/>
  <c r="N51" i="1"/>
  <c r="N54" i="1"/>
  <c r="S54" i="1" s="1"/>
  <c r="N58" i="1"/>
  <c r="N57" i="1" s="1"/>
  <c r="N65" i="1"/>
  <c r="N38" i="1" l="1"/>
  <c r="N37" i="1" s="1"/>
  <c r="R58" i="1"/>
  <c r="S58" i="1"/>
  <c r="R27" i="1"/>
  <c r="N68" i="1" l="1"/>
  <c r="R26" i="1"/>
  <c r="K33" i="1" l="1"/>
  <c r="K68" i="1" s="1"/>
  <c r="O33" i="1"/>
  <c r="P33" i="1"/>
  <c r="P68" i="1" s="1"/>
  <c r="S68" i="1" s="1"/>
  <c r="R30" i="1"/>
  <c r="R25" i="1"/>
  <c r="R23" i="1"/>
  <c r="R33" i="1" l="1"/>
  <c r="O68" i="1"/>
  <c r="R68" i="1" s="1"/>
  <c r="R65" i="1"/>
  <c r="S26" i="1" l="1"/>
  <c r="S25" i="1"/>
  <c r="Q51" i="1" l="1"/>
  <c r="S51" i="1" s="1"/>
  <c r="Q48" i="1"/>
  <c r="Q43" i="1"/>
  <c r="S43" i="1" s="1"/>
  <c r="Q39" i="1"/>
  <c r="Q34" i="1"/>
  <c r="Q33" i="1" s="1"/>
  <c r="S33" i="1" s="1"/>
  <c r="S30" i="1"/>
  <c r="Q31" i="1"/>
  <c r="S31" i="1" s="1"/>
  <c r="Q27" i="1"/>
  <c r="Q23" i="1"/>
  <c r="Q38" i="1" l="1"/>
  <c r="Q22" i="1"/>
  <c r="S22" i="1" s="1"/>
  <c r="S23" i="1"/>
  <c r="S48" i="1"/>
  <c r="S34" i="1"/>
  <c r="S27" i="1"/>
  <c r="S39" i="1"/>
  <c r="S65" i="1"/>
  <c r="J57" i="1"/>
  <c r="I57" i="1"/>
  <c r="H57" i="1"/>
  <c r="R45" i="1"/>
  <c r="R39" i="1"/>
  <c r="I38" i="1"/>
  <c r="H38" i="1"/>
  <c r="R36" i="1"/>
  <c r="J33" i="1"/>
  <c r="I33" i="1"/>
  <c r="H33" i="1"/>
  <c r="R31" i="1"/>
  <c r="J22" i="1"/>
  <c r="I22" i="1"/>
  <c r="H22" i="1"/>
  <c r="J19" i="1"/>
  <c r="I19" i="1"/>
  <c r="H19" i="1"/>
  <c r="H68" i="1" l="1"/>
  <c r="I68" i="1"/>
  <c r="J38" i="1"/>
  <c r="J37" i="1" s="1"/>
  <c r="H37" i="1"/>
  <c r="J68" i="1"/>
  <c r="Q37" i="1"/>
  <c r="S38" i="1"/>
  <c r="Q68" i="1"/>
  <c r="I37" i="1"/>
  <c r="S57" i="1"/>
  <c r="R57" i="1"/>
</calcChain>
</file>

<file path=xl/sharedStrings.xml><?xml version="1.0" encoding="utf-8"?>
<sst xmlns="http://schemas.openxmlformats.org/spreadsheetml/2006/main" count="174" uniqueCount="120">
  <si>
    <t>INFORME DE EJECUCION FISICA Y FINANCIERA</t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</si>
  <si>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</si>
  <si>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</si>
  <si>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</si>
  <si>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</si>
  <si>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</si>
  <si>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</si>
  <si>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</si>
  <si>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</si>
  <si>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</si>
  <si>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</si>
  <si>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</si>
  <si>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</si>
  <si>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</si>
  <si>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2022,  </t>
  </si>
  <si>
    <t>Modificaciones Presupuestarias 2022</t>
  </si>
  <si>
    <t xml:space="preserve">Presupuesto   2022,  Modificado Vigente </t>
  </si>
  <si>
    <t>Metas Fisicas para el año 2022</t>
  </si>
  <si>
    <t>% Fisica</t>
  </si>
  <si>
    <t>% Financiero</t>
  </si>
  <si>
    <t>Ejec</t>
  </si>
  <si>
    <t>Obj. Gral.</t>
  </si>
  <si>
    <t>Obj. Esp.</t>
  </si>
  <si>
    <t>Ejecución Fisica,                       (C)</t>
  </si>
  <si>
    <t>Ejecución Financiera,                       (D)</t>
  </si>
  <si>
    <t>% Fisica =C/A*100</t>
  </si>
  <si>
    <t>Financiera %=D/B*100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</si>
  <si>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</si>
  <si>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</si>
  <si>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</si>
  <si>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</si>
  <si>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</si>
  <si>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</si>
  <si>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</si>
  <si>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</si>
  <si>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</si>
  <si>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</si>
  <si>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</si>
  <si>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</si>
  <si>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</si>
  <si>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</si>
  <si>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</si>
  <si>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O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</si>
  <si>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</si>
  <si>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</si>
  <si>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</si>
  <si>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</si>
  <si>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</si>
  <si>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</si>
  <si>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</si>
  <si>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</si>
  <si>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</si>
  <si>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</si>
  <si>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</si>
  <si>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</si>
  <si>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</si>
  <si>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</si>
  <si>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</si>
  <si>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</si>
  <si>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</si>
  <si>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O2 - Jóvenes de 18 a 35 años con Programa de empleabilidad Juvenil implementado.</t>
  </si>
  <si>
    <t>3.4.2</t>
  </si>
  <si>
    <t>No. Jóvenes de 15 a 35 años capacitados para la empleabilidad.</t>
  </si>
  <si>
    <t>0001 - Modalidad de Entrenamiento para la Inserción Laboral (EIL)  Implementado.</t>
  </si>
  <si>
    <t>0002 - Modalidad de Competecias Básicas (DCB), Capacitación Técnico Vocacional (CTV) y Pasantia Laboral Implementada.</t>
  </si>
  <si>
    <t>O3 - Mujeres con programas de empleabilidad juvenil implementado.</t>
  </si>
  <si>
    <t>No. De Mujeres demandantes de empleo capacitados para la empleabilidad.</t>
  </si>
  <si>
    <t>0001 - Modalidad de Entrenamiento para la Inserción Laboral (EIL)  Implementada.</t>
  </si>
  <si>
    <t>O4 - Personas con discapacidad disponen de programa de empleabilidad juvenil implementado.</t>
  </si>
  <si>
    <t>No. de personas con discapacidad para la empleabilidad.</t>
  </si>
  <si>
    <t>05 - Personas de 18 a 55 años con programa de empleos temporales puesto en marcha.</t>
  </si>
  <si>
    <t>No. De Personas de 18 a 55 años colocados en empleos temporales.</t>
  </si>
  <si>
    <t>0001 - Capacitación y Ubicación de Puestos de Trabajo Temporales.</t>
  </si>
  <si>
    <t>7468</t>
  </si>
  <si>
    <t>O6 - Mujeres con programa de Empleos Temporales puesto en marcha.</t>
  </si>
  <si>
    <t>No. De  Mujeres con programa de Empleos Temporales puest en marcha.</t>
  </si>
  <si>
    <t>7469</t>
  </si>
  <si>
    <t>O7 - Personas con discapacidad disponen de Empleos temporales puesto en marcha.</t>
  </si>
  <si>
    <t>No. De  Personas con discapacidad disponen de Empleos temporales.</t>
  </si>
  <si>
    <t>7470</t>
  </si>
  <si>
    <t>O8 - Personas de 18 a 55 y empleadores disponen de Servicio Naciona de Empleo fortalecido Institucionalmente.</t>
  </si>
  <si>
    <t>No. De personas de 18 a 35 atendidos a través del Servicio Naciona de Empleo.</t>
  </si>
  <si>
    <t>0001 - Transformación digital del  Servicio Nacional de Empleo puesto en marcha.</t>
  </si>
  <si>
    <t>0002 - Oficinas territoriales de Empleos adeacuadas para el Servicio Nacional de Empleo.</t>
  </si>
  <si>
    <t>0003 - Alianzas estrategícas y Coordinación Insterintitucional Fortalecidas.</t>
  </si>
  <si>
    <t>7471</t>
  </si>
  <si>
    <t>O9 - Mujeres  y empleadores disponen de Servicio Naciona de Empleo fortalecido Institucionalmente.</t>
  </si>
  <si>
    <t>No. De mujeres  atendidas  a través del Servicio Naciona de Empleo.</t>
  </si>
  <si>
    <t>0002 - Oficinas terriotoriales de Empleos adeacuadas para el Servicio Nacional de Empleo.</t>
  </si>
  <si>
    <t>7472</t>
  </si>
  <si>
    <t>10 - Personas con discapacidad y empleadores disponen de Servicio Naciona de Empleo fortalecido Institucionalmente.</t>
  </si>
  <si>
    <t>No. Personas con discapacidad   atendidos  a través del Servicio Naciona de Empleo.</t>
  </si>
  <si>
    <t>6807</t>
  </si>
  <si>
    <t>11 -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</si>
  <si>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</si>
  <si>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</si>
  <si>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</si>
  <si>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6808</t>
  </si>
  <si>
    <t>12 - Demandantes de empleo capacitado para la empleabilidad.</t>
  </si>
  <si>
    <t>No. Demandantes de empleos formados.</t>
  </si>
  <si>
    <t>0001 - Formación Ocupacional Especializada.</t>
  </si>
  <si>
    <t>0002 - Formación para la Empleabilidad y el Autoempleo.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</si>
  <si>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</si>
  <si>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</si>
  <si>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</si>
  <si>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</si>
  <si>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</si>
  <si>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Condensado Ejec. Financiera.</t>
  </si>
  <si>
    <t>Condensado Prog. Financiera</t>
  </si>
  <si>
    <t xml:space="preserve">Programación Financiera              (B)                 </t>
  </si>
  <si>
    <t>Programación Fisica                            (A)</t>
  </si>
  <si>
    <r>
      <rPr>
        <b/>
        <sz val="10"/>
        <rFont val="Calibri"/>
        <family val="2"/>
      </rPr>
      <t>Nota</t>
    </r>
    <r>
      <rPr>
        <sz val="10"/>
        <rFont val="Calibri"/>
        <family val="2"/>
      </rPr>
      <t>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06/07/2022).</t>
    </r>
  </si>
  <si>
    <t>Programación Fisica Financiera       Enero - Junio. 2022</t>
  </si>
  <si>
    <t>ENERO - JUNIO, 2022</t>
  </si>
  <si>
    <t>Ejecución Fisica Financiera               Enero - Junio. 2022</t>
  </si>
  <si>
    <t>O21.- Aumento del empleo</t>
  </si>
  <si>
    <r>
      <rPr>
        <b/>
        <sz val="11"/>
        <color rgb="FF000000"/>
        <rFont val="Calibri"/>
        <family val="2"/>
        <scheme val="minor"/>
      </rPr>
      <t>MISION:</t>
    </r>
    <r>
      <rPr>
        <sz val="11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</si>
  <si>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rPr>
        <b/>
        <sz val="11"/>
        <color rgb="FF000000"/>
        <rFont val="Calibri"/>
        <family val="2"/>
        <scheme val="minor"/>
      </rP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</si>
  <si>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% Ejecución Fisica Financiera               Enero - Junio. 2022</t>
  </si>
  <si>
    <t>1er. y 2do. Trimestres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</si>
</sst>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Fill="1" applyBorder="1"/>
    <xf numFmtId="0" fontId="6" fillId="0" borderId="0" xfId="0" applyFont="1" applyFill="1" applyBorder="1"/>
    <xf numFmtId="164" fontId="2" fillId="0" borderId="0" xfId="0" applyNumberFormat="1" applyFont="1" applyFill="1" applyBorder="1"/>
    <xf numFmtId="0" fontId="2" fillId="2" borderId="0" xfId="0" applyFont="1" applyFill="1" applyBorder="1"/>
    <xf numFmtId="43" fontId="2" fillId="0" borderId="0" xfId="0" applyNumberFormat="1" applyFont="1" applyFill="1" applyBorder="1"/>
    <xf numFmtId="0" fontId="7" fillId="0" borderId="0" xfId="0" applyFont="1" applyFill="1" applyBorder="1"/>
    <xf numFmtId="165" fontId="6" fillId="0" borderId="0" xfId="0" applyNumberFormat="1" applyFont="1" applyFill="1" applyBorder="1"/>
    <xf numFmtId="43" fontId="6" fillId="0" borderId="0" xfId="1" applyFont="1" applyFill="1" applyBorder="1"/>
    <xf numFmtId="0" fontId="10" fillId="0" borderId="0" xfId="0" applyFont="1" applyFill="1" applyBorder="1"/>
    <xf numFmtId="43" fontId="10" fillId="0" borderId="0" xfId="1" applyFont="1" applyFill="1" applyBorder="1"/>
    <xf numFmtId="43" fontId="2" fillId="0" borderId="0" xfId="1" applyFont="1" applyFill="1" applyBorder="1"/>
    <xf numFmtId="43" fontId="7" fillId="0" borderId="0" xfId="1" applyFont="1" applyFill="1" applyBorder="1"/>
    <xf numFmtId="43" fontId="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165" fontId="4" fillId="0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164" fontId="4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0" borderId="1" xfId="0" applyFont="1" applyBorder="1"/>
    <xf numFmtId="0" fontId="6" fillId="0" borderId="2" xfId="0" applyFont="1" applyFill="1" applyBorder="1"/>
    <xf numFmtId="0" fontId="6" fillId="2" borderId="2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49" fontId="13" fillId="3" borderId="1" xfId="2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vertical="center" wrapText="1"/>
    </xf>
    <xf numFmtId="43" fontId="14" fillId="4" borderId="1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43" fontId="14" fillId="4" borderId="1" xfId="0" applyNumberFormat="1" applyFont="1" applyFill="1" applyBorder="1" applyAlignment="1">
      <alignment vertical="center"/>
    </xf>
    <xf numFmtId="164" fontId="15" fillId="4" borderId="1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43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/>
    </xf>
    <xf numFmtId="9" fontId="2" fillId="0" borderId="0" xfId="3" applyFont="1" applyFill="1" applyBorder="1"/>
    <xf numFmtId="43" fontId="4" fillId="2" borderId="1" xfId="1" applyFont="1" applyFill="1" applyBorder="1" applyAlignment="1">
      <alignment horizontal="right" vertical="center"/>
    </xf>
    <xf numFmtId="164" fontId="4" fillId="2" borderId="6" xfId="1" applyNumberFormat="1" applyFont="1" applyFill="1" applyBorder="1" applyAlignment="1">
      <alignment vertical="center"/>
    </xf>
    <xf numFmtId="43" fontId="4" fillId="2" borderId="6" xfId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43" fontId="4" fillId="2" borderId="7" xfId="1" applyFont="1" applyFill="1" applyBorder="1" applyAlignment="1">
      <alignment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right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 wrapText="1"/>
    </xf>
    <xf numFmtId="43" fontId="4" fillId="2" borderId="6" xfId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7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71</xdr:row>
      <xdr:rowOff>57150</xdr:rowOff>
    </xdr:from>
    <xdr:to>
      <xdr:col>11</xdr:col>
      <xdr:colOff>111125</xdr:colOff>
      <xdr:row>74</xdr:row>
      <xdr:rowOff>194945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35337750"/>
          <a:ext cx="2987675" cy="766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1185080</xdr:colOff>
      <xdr:row>0</xdr:row>
      <xdr:rowOff>19050</xdr:rowOff>
    </xdr:from>
    <xdr:to>
      <xdr:col>11</xdr:col>
      <xdr:colOff>140707</xdr:colOff>
      <xdr:row>7</xdr:row>
      <xdr:rowOff>200773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6330" y="19050"/>
          <a:ext cx="3559377" cy="1705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Y98"/>
  <sheetViews>
    <sheetView tabSelected="1" zoomScale="60" zoomScaleNormal="60" zoomScaleSheetLayoutView="50" workbookViewId="0">
      <selection activeCell="M4" sqref="M4"/>
    </sheetView>
  </sheetViews>
  <sheetFormatPr baseColWidth="10" defaultColWidth="24" defaultRowHeight="15.75" x14ac:dyDescent="0.25"/>
  <cols>
    <col min="1" max="1" width="9.28515625" style="1" customWidth="1"/>
    <col min="2" max="2" width="28.5703125" style="1" customWidth="1"/>
    <col min="3" max="3" width="6" style="36" customWidth="1"/>
    <col min="4" max="4" width="7.28515625" style="36" customWidth="1"/>
    <col min="5" max="5" width="7" style="36" customWidth="1"/>
    <col min="6" max="6" width="21.85546875" style="1" customWidth="1"/>
    <col min="7" max="7" width="32" style="1" customWidth="1"/>
    <col min="8" max="8" width="18.5703125" style="1" customWidth="1"/>
    <col min="9" max="9" width="17.85546875" style="1" customWidth="1"/>
    <col min="10" max="10" width="18.7109375" style="1" customWidth="1"/>
    <col min="11" max="11" width="13.7109375" style="1" customWidth="1"/>
    <col min="12" max="17" width="16.7109375" style="1" customWidth="1"/>
    <col min="18" max="19" width="16.7109375" style="45" customWidth="1"/>
    <col min="20" max="20" width="17" style="1" hidden="1" customWidth="1"/>
    <col min="21" max="21" width="21" style="1" hidden="1" customWidth="1"/>
    <col min="22" max="22" width="1" style="1" customWidth="1"/>
    <col min="23" max="23" width="15.140625" style="1" customWidth="1"/>
    <col min="24" max="24" width="15.5703125" style="1" customWidth="1"/>
    <col min="25" max="16384" width="24" style="1"/>
  </cols>
  <sheetData>
    <row r="6" spans="1:19" ht="22.5" customHeight="1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19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</row>
    <row r="8" spans="1:19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</row>
    <row r="9" spans="1:19" ht="22.5" customHeight="1" x14ac:dyDescent="0.25">
      <c r="A9" s="116" t="s">
        <v>0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ht="15.75" customHeight="1" x14ac:dyDescent="0.25">
      <c r="A10" s="116" t="s">
        <v>113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ht="21" customHeight="1" x14ac:dyDescent="0.25">
      <c r="A11" s="117" t="s">
        <v>116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 hidden="1" x14ac:dyDescent="0.25">
      <c r="A12" s="17"/>
      <c r="B12" s="16"/>
      <c r="C12" s="37"/>
      <c r="D12" s="37"/>
      <c r="E12" s="37"/>
      <c r="F12" s="16"/>
      <c r="G12" s="16"/>
      <c r="H12" s="16"/>
      <c r="I12" s="16"/>
      <c r="J12" s="16"/>
      <c r="K12" s="16"/>
      <c r="L12" s="17"/>
      <c r="M12" s="17"/>
      <c r="N12" s="17"/>
      <c r="O12" s="17"/>
      <c r="P12" s="17"/>
      <c r="Q12" s="17"/>
      <c r="R12" s="46"/>
      <c r="S12" s="46"/>
    </row>
    <row r="13" spans="1:19" ht="31.5" customHeight="1" x14ac:dyDescent="0.25">
      <c r="A13" s="117" t="s">
        <v>117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1:19" ht="2.25" hidden="1" customHeight="1" x14ac:dyDescent="0.25">
      <c r="A14" s="34"/>
      <c r="B14" s="35"/>
      <c r="C14" s="38"/>
      <c r="D14" s="38"/>
      <c r="E14" s="38"/>
      <c r="F14" s="35"/>
      <c r="G14" s="35"/>
      <c r="H14" s="35"/>
      <c r="I14" s="35"/>
      <c r="J14" s="35"/>
      <c r="K14" s="35"/>
      <c r="L14" s="34"/>
      <c r="M14" s="34"/>
      <c r="N14" s="34"/>
      <c r="O14" s="34"/>
      <c r="P14" s="34"/>
      <c r="Q14" s="34"/>
      <c r="R14" s="47"/>
      <c r="S14" s="47"/>
    </row>
    <row r="15" spans="1:19" hidden="1" x14ac:dyDescent="0.25">
      <c r="A15" s="22"/>
      <c r="B15" s="24" t="s">
        <v>1</v>
      </c>
      <c r="C15" s="39" t="s">
        <v>2</v>
      </c>
      <c r="D15" s="40"/>
      <c r="E15" s="41"/>
      <c r="F15" s="23"/>
      <c r="G15" s="23"/>
      <c r="H15" s="23"/>
      <c r="I15" s="23"/>
      <c r="J15" s="23"/>
      <c r="K15" s="23"/>
      <c r="L15" s="22"/>
      <c r="M15" s="22"/>
      <c r="N15" s="22"/>
      <c r="O15" s="22"/>
      <c r="P15" s="22"/>
      <c r="Q15" s="22"/>
      <c r="R15" s="48"/>
      <c r="S15" s="48"/>
    </row>
    <row r="16" spans="1:19" ht="12" hidden="1" customHeight="1" x14ac:dyDescent="0.25">
      <c r="A16" s="22"/>
      <c r="B16" s="24" t="s">
        <v>3</v>
      </c>
      <c r="C16" s="39" t="s">
        <v>4</v>
      </c>
      <c r="D16" s="40"/>
      <c r="E16" s="41"/>
      <c r="F16" s="23"/>
      <c r="G16" s="23"/>
      <c r="H16" s="23"/>
      <c r="I16" s="23"/>
      <c r="J16" s="23"/>
      <c r="K16" s="23"/>
      <c r="L16" s="22"/>
      <c r="M16" s="22"/>
      <c r="N16" s="22"/>
      <c r="O16" s="22"/>
      <c r="P16" s="22"/>
      <c r="Q16" s="22"/>
      <c r="R16" s="48"/>
      <c r="S16" s="48"/>
    </row>
    <row r="17" spans="1:25" ht="0.75" hidden="1" customHeight="1" x14ac:dyDescent="0.25">
      <c r="A17" s="22"/>
      <c r="B17" s="24" t="s">
        <v>5</v>
      </c>
      <c r="C17" s="39" t="s">
        <v>6</v>
      </c>
      <c r="D17" s="40"/>
      <c r="E17" s="41"/>
      <c r="F17" s="23"/>
      <c r="G17" s="23"/>
      <c r="H17" s="23"/>
      <c r="I17" s="23"/>
      <c r="J17" s="23"/>
      <c r="K17" s="23"/>
      <c r="L17" s="22"/>
      <c r="M17" s="22"/>
      <c r="N17" s="22"/>
      <c r="O17" s="22"/>
      <c r="P17" s="22"/>
      <c r="Q17" s="22"/>
      <c r="R17" s="48"/>
      <c r="S17" s="48"/>
    </row>
    <row r="18" spans="1:25" ht="42" customHeight="1" x14ac:dyDescent="0.25">
      <c r="A18" s="119" t="s">
        <v>7</v>
      </c>
      <c r="B18" s="120" t="s">
        <v>8</v>
      </c>
      <c r="C18" s="120"/>
      <c r="D18" s="120"/>
      <c r="E18" s="120"/>
      <c r="F18" s="120"/>
      <c r="G18" s="120"/>
      <c r="H18" s="120"/>
      <c r="I18" s="120"/>
      <c r="J18" s="120"/>
      <c r="K18" s="121"/>
      <c r="L18" s="122" t="s">
        <v>112</v>
      </c>
      <c r="M18" s="122"/>
      <c r="N18" s="84"/>
      <c r="O18" s="122" t="s">
        <v>114</v>
      </c>
      <c r="P18" s="122"/>
      <c r="Q18" s="84"/>
      <c r="R18" s="122" t="s">
        <v>118</v>
      </c>
      <c r="S18" s="122"/>
    </row>
    <row r="19" spans="1:25" ht="23.25" customHeight="1" x14ac:dyDescent="0.25">
      <c r="A19" s="119"/>
      <c r="B19" s="86" t="s">
        <v>9</v>
      </c>
      <c r="C19" s="86"/>
      <c r="D19" s="86"/>
      <c r="E19" s="86"/>
      <c r="F19" s="86"/>
      <c r="G19" s="86"/>
      <c r="H19" s="57">
        <f>SUM(H23:H32)</f>
        <v>343061350</v>
      </c>
      <c r="I19" s="57">
        <f>SUM(I23:I32)</f>
        <v>0</v>
      </c>
      <c r="J19" s="57">
        <f>SUM(J23:J32)</f>
        <v>343061350</v>
      </c>
      <c r="K19" s="58"/>
      <c r="L19" s="82"/>
      <c r="M19" s="82"/>
      <c r="N19" s="59"/>
      <c r="O19" s="82"/>
      <c r="P19" s="82"/>
      <c r="Q19" s="59"/>
      <c r="R19" s="82"/>
      <c r="S19" s="82"/>
    </row>
    <row r="20" spans="1:25" ht="61.5" customHeight="1" x14ac:dyDescent="0.25">
      <c r="A20" s="119"/>
      <c r="B20" s="123" t="s">
        <v>10</v>
      </c>
      <c r="C20" s="124" t="s">
        <v>11</v>
      </c>
      <c r="D20" s="124"/>
      <c r="E20" s="124"/>
      <c r="F20" s="123" t="s">
        <v>12</v>
      </c>
      <c r="G20" s="123" t="s">
        <v>13</v>
      </c>
      <c r="H20" s="123" t="s">
        <v>14</v>
      </c>
      <c r="I20" s="123" t="s">
        <v>15</v>
      </c>
      <c r="J20" s="123" t="s">
        <v>16</v>
      </c>
      <c r="K20" s="125" t="s">
        <v>17</v>
      </c>
      <c r="L20" s="125" t="s">
        <v>119</v>
      </c>
      <c r="M20" s="126"/>
      <c r="N20" s="85"/>
      <c r="O20" s="125" t="s">
        <v>119</v>
      </c>
      <c r="P20" s="125"/>
      <c r="Q20" s="83"/>
      <c r="R20" s="83" t="s">
        <v>18</v>
      </c>
      <c r="S20" s="83" t="s">
        <v>19</v>
      </c>
    </row>
    <row r="21" spans="1:25" ht="51" customHeight="1" x14ac:dyDescent="0.25">
      <c r="A21" s="119"/>
      <c r="B21" s="123"/>
      <c r="C21" s="60" t="s">
        <v>20</v>
      </c>
      <c r="D21" s="60" t="s">
        <v>21</v>
      </c>
      <c r="E21" s="60" t="s">
        <v>22</v>
      </c>
      <c r="F21" s="123"/>
      <c r="G21" s="123"/>
      <c r="H21" s="123"/>
      <c r="I21" s="123"/>
      <c r="J21" s="123"/>
      <c r="K21" s="123"/>
      <c r="L21" s="56" t="s">
        <v>110</v>
      </c>
      <c r="M21" s="56" t="s">
        <v>109</v>
      </c>
      <c r="N21" s="56" t="s">
        <v>108</v>
      </c>
      <c r="O21" s="56" t="s">
        <v>23</v>
      </c>
      <c r="P21" s="56" t="s">
        <v>24</v>
      </c>
      <c r="Q21" s="56" t="s">
        <v>107</v>
      </c>
      <c r="R21" s="56" t="s">
        <v>25</v>
      </c>
      <c r="S21" s="56" t="s">
        <v>26</v>
      </c>
    </row>
    <row r="22" spans="1:25" ht="18.75" customHeight="1" x14ac:dyDescent="0.25">
      <c r="A22" s="61"/>
      <c r="B22" s="59"/>
      <c r="C22" s="62"/>
      <c r="D22" s="62"/>
      <c r="E22" s="62"/>
      <c r="F22" s="59"/>
      <c r="G22" s="59"/>
      <c r="H22" s="63">
        <f t="shared" ref="H22:J22" si="0">SUM(H23:H32)</f>
        <v>343061350</v>
      </c>
      <c r="I22" s="63">
        <f t="shared" si="0"/>
        <v>0</v>
      </c>
      <c r="J22" s="63">
        <f t="shared" si="0"/>
        <v>343061350</v>
      </c>
      <c r="K22" s="63">
        <f>K23+K25+K26+K27+K30+K31</f>
        <v>85146</v>
      </c>
      <c r="L22" s="63">
        <f>L23+L25+L26+L27+L30+L31</f>
        <v>61844</v>
      </c>
      <c r="M22" s="63">
        <f>SUM(M23:M32)</f>
        <v>171529874.75</v>
      </c>
      <c r="N22" s="63">
        <f>N23+N25+N26+N27+N30+N31</f>
        <v>171529874.75</v>
      </c>
      <c r="O22" s="63">
        <f>O23+O25+O26+O27+O30+O31</f>
        <v>94514</v>
      </c>
      <c r="P22" s="63">
        <f>P23+P24+P25+P26+P28+P29+P30+P31+P32</f>
        <v>186330921.56999999</v>
      </c>
      <c r="Q22" s="63">
        <f>Q23+Q25+Q26+Q27+Q30+Q31</f>
        <v>186330921.56999999</v>
      </c>
      <c r="R22" s="63">
        <f>O22/L22*100</f>
        <v>152.82646659336393</v>
      </c>
      <c r="S22" s="63">
        <f>Q22/N22*100</f>
        <v>108.62884488289409</v>
      </c>
    </row>
    <row r="23" spans="1:25" ht="43.5" customHeight="1" x14ac:dyDescent="0.25">
      <c r="A23" s="87">
        <v>5874</v>
      </c>
      <c r="B23" s="90" t="s">
        <v>27</v>
      </c>
      <c r="C23" s="89">
        <v>3</v>
      </c>
      <c r="D23" s="89">
        <v>3.3</v>
      </c>
      <c r="E23" s="89" t="s">
        <v>28</v>
      </c>
      <c r="F23" s="90" t="s">
        <v>29</v>
      </c>
      <c r="G23" s="20" t="s">
        <v>30</v>
      </c>
      <c r="H23" s="25">
        <v>25164357</v>
      </c>
      <c r="I23" s="25"/>
      <c r="J23" s="25">
        <v>25164357</v>
      </c>
      <c r="K23" s="103">
        <v>71500</v>
      </c>
      <c r="L23" s="100">
        <v>53875</v>
      </c>
      <c r="M23" s="71">
        <v>12582178.5</v>
      </c>
      <c r="N23" s="97">
        <f>M23+M24</f>
        <v>152218178.5</v>
      </c>
      <c r="O23" s="100">
        <v>80011</v>
      </c>
      <c r="P23" s="75">
        <v>10287523</v>
      </c>
      <c r="Q23" s="100">
        <f>P23+P24</f>
        <v>170525666</v>
      </c>
      <c r="R23" s="110">
        <f>O23/L23*100</f>
        <v>148.51229698375869</v>
      </c>
      <c r="S23" s="110">
        <f>Q23/N23*100</f>
        <v>112.02713610188155</v>
      </c>
      <c r="V23" s="5"/>
    </row>
    <row r="24" spans="1:25" ht="41.25" customHeight="1" x14ac:dyDescent="0.25">
      <c r="A24" s="87"/>
      <c r="B24" s="90"/>
      <c r="C24" s="89"/>
      <c r="D24" s="89"/>
      <c r="E24" s="89"/>
      <c r="F24" s="90"/>
      <c r="G24" s="20" t="s">
        <v>31</v>
      </c>
      <c r="H24" s="25">
        <v>279272000</v>
      </c>
      <c r="I24" s="25"/>
      <c r="J24" s="25">
        <v>279272000</v>
      </c>
      <c r="K24" s="103"/>
      <c r="L24" s="100"/>
      <c r="M24" s="71">
        <v>139636000</v>
      </c>
      <c r="N24" s="98"/>
      <c r="O24" s="100"/>
      <c r="P24" s="75">
        <v>160238143</v>
      </c>
      <c r="Q24" s="100"/>
      <c r="R24" s="110"/>
      <c r="S24" s="110"/>
      <c r="W24" s="3"/>
      <c r="X24" s="3"/>
    </row>
    <row r="25" spans="1:25" ht="65.25" customHeight="1" x14ac:dyDescent="0.25">
      <c r="A25" s="55" t="s">
        <v>32</v>
      </c>
      <c r="B25" s="20" t="s">
        <v>33</v>
      </c>
      <c r="C25" s="15">
        <v>3</v>
      </c>
      <c r="D25" s="15">
        <v>3.3</v>
      </c>
      <c r="E25" s="15" t="s">
        <v>28</v>
      </c>
      <c r="F25" s="26" t="s">
        <v>34</v>
      </c>
      <c r="G25" s="20" t="s">
        <v>35</v>
      </c>
      <c r="H25" s="25">
        <v>5015000</v>
      </c>
      <c r="I25" s="25"/>
      <c r="J25" s="25">
        <v>5015000</v>
      </c>
      <c r="K25" s="27">
        <v>35</v>
      </c>
      <c r="L25" s="71">
        <v>15</v>
      </c>
      <c r="M25" s="71">
        <v>2507500</v>
      </c>
      <c r="N25" s="71">
        <f>M25</f>
        <v>2507500</v>
      </c>
      <c r="O25" s="71">
        <v>15</v>
      </c>
      <c r="P25" s="71">
        <v>3334731.01</v>
      </c>
      <c r="Q25" s="71">
        <f>P25</f>
        <v>3334731.01</v>
      </c>
      <c r="R25" s="75">
        <f>O25/L25*100</f>
        <v>100</v>
      </c>
      <c r="S25" s="75">
        <f>P25/M25*100</f>
        <v>132.99026959122631</v>
      </c>
      <c r="U25" s="5"/>
      <c r="W25" s="3"/>
      <c r="X25" s="3"/>
    </row>
    <row r="26" spans="1:25" ht="66" customHeight="1" x14ac:dyDescent="0.25">
      <c r="A26" s="55">
        <v>6809</v>
      </c>
      <c r="B26" s="20" t="s">
        <v>36</v>
      </c>
      <c r="C26" s="15">
        <v>3</v>
      </c>
      <c r="D26" s="15">
        <v>3.3</v>
      </c>
      <c r="E26" s="15" t="s">
        <v>28</v>
      </c>
      <c r="F26" s="26" t="s">
        <v>37</v>
      </c>
      <c r="G26" s="20" t="s">
        <v>38</v>
      </c>
      <c r="H26" s="25">
        <v>5571600</v>
      </c>
      <c r="I26" s="25"/>
      <c r="J26" s="25">
        <v>5571600</v>
      </c>
      <c r="K26" s="27">
        <v>8</v>
      </c>
      <c r="L26" s="71">
        <v>4</v>
      </c>
      <c r="M26" s="71">
        <v>2785000</v>
      </c>
      <c r="N26" s="71">
        <f>M26</f>
        <v>2785000</v>
      </c>
      <c r="O26" s="71">
        <v>9</v>
      </c>
      <c r="P26" s="75">
        <v>3049442</v>
      </c>
      <c r="Q26" s="71">
        <f>P26</f>
        <v>3049442</v>
      </c>
      <c r="R26" s="75">
        <f>O26/L26*100</f>
        <v>225</v>
      </c>
      <c r="S26" s="75">
        <f>P26/M26*100</f>
        <v>109.49522441651705</v>
      </c>
      <c r="W26" s="3"/>
      <c r="X26" s="3"/>
    </row>
    <row r="27" spans="1:25" ht="60" customHeight="1" x14ac:dyDescent="0.25">
      <c r="A27" s="87">
        <v>6810</v>
      </c>
      <c r="B27" s="90" t="s">
        <v>39</v>
      </c>
      <c r="C27" s="89">
        <v>3</v>
      </c>
      <c r="D27" s="89">
        <v>3.3</v>
      </c>
      <c r="E27" s="89" t="s">
        <v>28</v>
      </c>
      <c r="F27" s="90" t="s">
        <v>40</v>
      </c>
      <c r="G27" s="20" t="s">
        <v>41</v>
      </c>
      <c r="H27" s="28">
        <v>640000</v>
      </c>
      <c r="I27" s="29"/>
      <c r="J27" s="28">
        <v>640000</v>
      </c>
      <c r="K27" s="108">
        <v>4903</v>
      </c>
      <c r="L27" s="100">
        <v>3600</v>
      </c>
      <c r="M27" s="71">
        <v>320000</v>
      </c>
      <c r="N27" s="97">
        <f>M27+M28+M29</f>
        <v>7017470</v>
      </c>
      <c r="O27" s="100">
        <v>6904</v>
      </c>
      <c r="P27" s="72" t="s">
        <v>42</v>
      </c>
      <c r="Q27" s="102">
        <f>P28+P29</f>
        <v>5367293</v>
      </c>
      <c r="R27" s="127">
        <f>O27/L27*100</f>
        <v>191.77777777777777</v>
      </c>
      <c r="S27" s="103">
        <f>Q27/N27*100</f>
        <v>76.484730251785905</v>
      </c>
      <c r="W27" s="3"/>
      <c r="X27" s="3"/>
      <c r="Y27" s="5"/>
    </row>
    <row r="28" spans="1:25" ht="75" customHeight="1" x14ac:dyDescent="0.25">
      <c r="A28" s="87"/>
      <c r="B28" s="90"/>
      <c r="C28" s="89"/>
      <c r="D28" s="89"/>
      <c r="E28" s="89"/>
      <c r="F28" s="90"/>
      <c r="G28" s="20" t="s">
        <v>43</v>
      </c>
      <c r="H28" s="28">
        <v>395000</v>
      </c>
      <c r="I28" s="29"/>
      <c r="J28" s="28">
        <v>395000</v>
      </c>
      <c r="K28" s="108"/>
      <c r="L28" s="100"/>
      <c r="M28" s="71">
        <v>197500</v>
      </c>
      <c r="N28" s="109"/>
      <c r="O28" s="100"/>
      <c r="P28" s="75">
        <v>40483</v>
      </c>
      <c r="Q28" s="102"/>
      <c r="R28" s="127"/>
      <c r="S28" s="103"/>
      <c r="W28" s="3"/>
      <c r="X28" s="3"/>
    </row>
    <row r="29" spans="1:25" ht="56.25" customHeight="1" x14ac:dyDescent="0.25">
      <c r="A29" s="87"/>
      <c r="B29" s="90"/>
      <c r="C29" s="89"/>
      <c r="D29" s="89"/>
      <c r="E29" s="89"/>
      <c r="F29" s="90"/>
      <c r="G29" s="20" t="s">
        <v>44</v>
      </c>
      <c r="H29" s="28">
        <v>12999940</v>
      </c>
      <c r="I29" s="29"/>
      <c r="J29" s="28">
        <v>12999940</v>
      </c>
      <c r="K29" s="108"/>
      <c r="L29" s="100"/>
      <c r="M29" s="71">
        <v>6499970</v>
      </c>
      <c r="N29" s="98"/>
      <c r="O29" s="100"/>
      <c r="P29" s="75">
        <v>5326810</v>
      </c>
      <c r="Q29" s="102"/>
      <c r="R29" s="127"/>
      <c r="S29" s="103"/>
      <c r="U29" s="5"/>
      <c r="W29" s="3"/>
      <c r="X29" s="3"/>
    </row>
    <row r="30" spans="1:25" ht="91.5" customHeight="1" x14ac:dyDescent="0.25">
      <c r="A30" s="55">
        <v>6811</v>
      </c>
      <c r="B30" s="20" t="s">
        <v>45</v>
      </c>
      <c r="C30" s="15">
        <v>3</v>
      </c>
      <c r="D30" s="15">
        <v>3.3</v>
      </c>
      <c r="E30" s="15" t="s">
        <v>28</v>
      </c>
      <c r="F30" s="26" t="s">
        <v>46</v>
      </c>
      <c r="G30" s="20" t="s">
        <v>47</v>
      </c>
      <c r="H30" s="30">
        <v>2059448</v>
      </c>
      <c r="I30" s="31"/>
      <c r="J30" s="30">
        <v>2059448</v>
      </c>
      <c r="K30" s="27">
        <v>2700</v>
      </c>
      <c r="L30" s="71">
        <v>1350</v>
      </c>
      <c r="M30" s="71">
        <v>1029724</v>
      </c>
      <c r="N30" s="71">
        <f>M30</f>
        <v>1029724</v>
      </c>
      <c r="O30" s="71">
        <v>1086</v>
      </c>
      <c r="P30" s="71">
        <v>1539975</v>
      </c>
      <c r="Q30" s="70">
        <f>P30</f>
        <v>1539975</v>
      </c>
      <c r="R30" s="75">
        <f>O30/L30*100</f>
        <v>80.444444444444443</v>
      </c>
      <c r="S30" s="75">
        <f>P30/M30*100</f>
        <v>149.55221010678591</v>
      </c>
      <c r="U30" s="5"/>
      <c r="W30" s="3"/>
      <c r="X30" s="3"/>
    </row>
    <row r="31" spans="1:25" ht="78" customHeight="1" x14ac:dyDescent="0.25">
      <c r="A31" s="87">
        <v>6812</v>
      </c>
      <c r="B31" s="90" t="s">
        <v>48</v>
      </c>
      <c r="C31" s="89">
        <v>3</v>
      </c>
      <c r="D31" s="89">
        <v>3.3</v>
      </c>
      <c r="E31" s="89" t="s">
        <v>28</v>
      </c>
      <c r="F31" s="90" t="s">
        <v>49</v>
      </c>
      <c r="G31" s="20" t="s">
        <v>50</v>
      </c>
      <c r="H31" s="28">
        <v>9124005</v>
      </c>
      <c r="I31" s="31"/>
      <c r="J31" s="30">
        <v>9124005</v>
      </c>
      <c r="K31" s="108">
        <v>6000</v>
      </c>
      <c r="L31" s="100">
        <v>3000</v>
      </c>
      <c r="M31" s="71">
        <v>4562002.25</v>
      </c>
      <c r="N31" s="97">
        <f>M31+M32</f>
        <v>5972002.25</v>
      </c>
      <c r="O31" s="100">
        <v>6489</v>
      </c>
      <c r="P31" s="75">
        <v>2270439.56</v>
      </c>
      <c r="Q31" s="128">
        <f>P31+P32</f>
        <v>2513814.56</v>
      </c>
      <c r="R31" s="127">
        <f>O31/L31*100</f>
        <v>216.29999999999998</v>
      </c>
      <c r="S31" s="110">
        <f>Q31/N31*100</f>
        <v>42.093329084060542</v>
      </c>
      <c r="U31" s="5"/>
      <c r="W31" s="3"/>
      <c r="X31" s="3"/>
    </row>
    <row r="32" spans="1:25" ht="54" customHeight="1" x14ac:dyDescent="0.25">
      <c r="A32" s="87"/>
      <c r="B32" s="90"/>
      <c r="C32" s="89"/>
      <c r="D32" s="89">
        <v>3.3</v>
      </c>
      <c r="E32" s="89" t="s">
        <v>28</v>
      </c>
      <c r="F32" s="90"/>
      <c r="G32" s="20" t="s">
        <v>51</v>
      </c>
      <c r="H32" s="28">
        <v>2820000</v>
      </c>
      <c r="I32" s="31"/>
      <c r="J32" s="30">
        <v>2820000</v>
      </c>
      <c r="K32" s="108"/>
      <c r="L32" s="100"/>
      <c r="M32" s="71">
        <v>1410000</v>
      </c>
      <c r="N32" s="98"/>
      <c r="O32" s="100"/>
      <c r="P32" s="75">
        <v>243375</v>
      </c>
      <c r="Q32" s="129"/>
      <c r="R32" s="127"/>
      <c r="S32" s="110"/>
      <c r="U32" s="5"/>
      <c r="W32" s="3"/>
      <c r="X32" s="3"/>
    </row>
    <row r="33" spans="1:24" ht="26.25" customHeight="1" x14ac:dyDescent="0.25">
      <c r="A33" s="86" t="s">
        <v>52</v>
      </c>
      <c r="B33" s="86"/>
      <c r="C33" s="86"/>
      <c r="D33" s="86"/>
      <c r="E33" s="86"/>
      <c r="F33" s="86"/>
      <c r="G33" s="86"/>
      <c r="H33" s="64">
        <f>SUM(H34:H36)</f>
        <v>19548000</v>
      </c>
      <c r="I33" s="64">
        <f>SUM(I34:I36)</f>
        <v>0</v>
      </c>
      <c r="J33" s="64">
        <f>SUM(J34:J36)</f>
        <v>19548000</v>
      </c>
      <c r="K33" s="65">
        <f>K34+K36</f>
        <v>16780</v>
      </c>
      <c r="L33" s="65">
        <f>L34+L36</f>
        <v>6866</v>
      </c>
      <c r="M33" s="65">
        <f>M34+M35+M36</f>
        <v>9774000</v>
      </c>
      <c r="N33" s="65">
        <f>N34+N36</f>
        <v>9774000</v>
      </c>
      <c r="O33" s="65">
        <f>O34+O36</f>
        <v>978</v>
      </c>
      <c r="P33" s="66">
        <f>P34+P35</f>
        <v>5821475</v>
      </c>
      <c r="Q33" s="66">
        <f>Q34</f>
        <v>5821475</v>
      </c>
      <c r="R33" s="67">
        <f>O33/L33*100</f>
        <v>14.244101369064957</v>
      </c>
      <c r="S33" s="67">
        <f>Q33/M33*100</f>
        <v>59.560824636791487</v>
      </c>
      <c r="U33" s="5"/>
    </row>
    <row r="34" spans="1:24" ht="54" customHeight="1" x14ac:dyDescent="0.25">
      <c r="A34" s="87">
        <v>6814</v>
      </c>
      <c r="B34" s="90" t="s">
        <v>53</v>
      </c>
      <c r="C34" s="89">
        <v>2</v>
      </c>
      <c r="D34" s="89">
        <v>2.2999999999999998</v>
      </c>
      <c r="E34" s="89" t="s">
        <v>54</v>
      </c>
      <c r="F34" s="90" t="s">
        <v>55</v>
      </c>
      <c r="G34" s="20" t="s">
        <v>56</v>
      </c>
      <c r="H34" s="18">
        <v>18098000</v>
      </c>
      <c r="I34" s="19"/>
      <c r="J34" s="18">
        <v>18098000</v>
      </c>
      <c r="K34" s="108">
        <v>12780</v>
      </c>
      <c r="L34" s="113">
        <v>6390</v>
      </c>
      <c r="M34" s="71">
        <v>9049000</v>
      </c>
      <c r="N34" s="97">
        <f>M34+M35</f>
        <v>9376500</v>
      </c>
      <c r="O34" s="113">
        <v>0</v>
      </c>
      <c r="P34" s="75">
        <v>5717275</v>
      </c>
      <c r="Q34" s="102">
        <f>P34+P35</f>
        <v>5821475</v>
      </c>
      <c r="R34" s="100" t="s">
        <v>42</v>
      </c>
      <c r="S34" s="110">
        <f>Q34/N34*100</f>
        <v>62.085799605396474</v>
      </c>
    </row>
    <row r="35" spans="1:24" ht="47.25" customHeight="1" x14ac:dyDescent="0.25">
      <c r="A35" s="87"/>
      <c r="B35" s="90"/>
      <c r="C35" s="89"/>
      <c r="D35" s="89"/>
      <c r="E35" s="89"/>
      <c r="F35" s="90"/>
      <c r="G35" s="20" t="s">
        <v>57</v>
      </c>
      <c r="H35" s="18">
        <v>655000</v>
      </c>
      <c r="I35" s="19"/>
      <c r="J35" s="18">
        <v>655000</v>
      </c>
      <c r="K35" s="108"/>
      <c r="L35" s="113"/>
      <c r="M35" s="71">
        <v>327500</v>
      </c>
      <c r="N35" s="98"/>
      <c r="O35" s="113"/>
      <c r="P35" s="75">
        <v>104200</v>
      </c>
      <c r="Q35" s="102"/>
      <c r="R35" s="100"/>
      <c r="S35" s="110"/>
      <c r="W35" s="3"/>
      <c r="X35" s="3"/>
    </row>
    <row r="36" spans="1:24" ht="57.75" customHeight="1" x14ac:dyDescent="0.25">
      <c r="A36" s="55">
        <v>6813</v>
      </c>
      <c r="B36" s="20" t="s">
        <v>58</v>
      </c>
      <c r="C36" s="15">
        <v>2</v>
      </c>
      <c r="D36" s="15">
        <v>2.2999999999999998</v>
      </c>
      <c r="E36" s="15" t="s">
        <v>54</v>
      </c>
      <c r="F36" s="26" t="s">
        <v>49</v>
      </c>
      <c r="G36" s="20" t="s">
        <v>59</v>
      </c>
      <c r="H36" s="18">
        <v>795000</v>
      </c>
      <c r="I36" s="19"/>
      <c r="J36" s="18">
        <v>795000</v>
      </c>
      <c r="K36" s="28">
        <v>4000</v>
      </c>
      <c r="L36" s="71">
        <v>476</v>
      </c>
      <c r="M36" s="71">
        <v>397500</v>
      </c>
      <c r="N36" s="72">
        <f>M36</f>
        <v>397500</v>
      </c>
      <c r="O36" s="71">
        <v>978</v>
      </c>
      <c r="P36" s="72" t="s">
        <v>42</v>
      </c>
      <c r="Q36" s="72"/>
      <c r="R36" s="71">
        <f>O36/L36*100</f>
        <v>205.46218487394955</v>
      </c>
      <c r="S36" s="70" t="s">
        <v>42</v>
      </c>
      <c r="W36" s="3"/>
    </row>
    <row r="37" spans="1:24" ht="27" customHeight="1" x14ac:dyDescent="0.25">
      <c r="A37" s="91" t="s">
        <v>115</v>
      </c>
      <c r="B37" s="92"/>
      <c r="C37" s="92"/>
      <c r="D37" s="92"/>
      <c r="E37" s="92"/>
      <c r="F37" s="92"/>
      <c r="G37" s="93"/>
      <c r="H37" s="64">
        <f t="shared" ref="H37:Q37" si="1">H38+H57</f>
        <v>517476119</v>
      </c>
      <c r="I37" s="64">
        <f t="shared" si="1"/>
        <v>1360000</v>
      </c>
      <c r="J37" s="64">
        <f t="shared" si="1"/>
        <v>518836119</v>
      </c>
      <c r="K37" s="64">
        <f t="shared" si="1"/>
        <v>89200</v>
      </c>
      <c r="L37" s="64">
        <f t="shared" si="1"/>
        <v>95875</v>
      </c>
      <c r="M37" s="64">
        <f t="shared" si="1"/>
        <v>258769060</v>
      </c>
      <c r="N37" s="64">
        <f t="shared" si="1"/>
        <v>258769060</v>
      </c>
      <c r="O37" s="64">
        <f t="shared" si="1"/>
        <v>37569</v>
      </c>
      <c r="P37" s="64">
        <f t="shared" si="1"/>
        <v>76315307.670000002</v>
      </c>
      <c r="Q37" s="64">
        <f t="shared" si="1"/>
        <v>76315307.670000002</v>
      </c>
      <c r="R37" s="64">
        <f>O37/L37*100</f>
        <v>39.185397653194265</v>
      </c>
      <c r="S37" s="64">
        <f>P37/M37*100</f>
        <v>29.491666302764326</v>
      </c>
      <c r="W37" s="3"/>
    </row>
    <row r="38" spans="1:24" ht="18.75" customHeight="1" x14ac:dyDescent="0.25">
      <c r="A38" s="94"/>
      <c r="B38" s="95"/>
      <c r="C38" s="95"/>
      <c r="D38" s="95"/>
      <c r="E38" s="95"/>
      <c r="F38" s="95"/>
      <c r="G38" s="96"/>
      <c r="H38" s="64">
        <f t="shared" ref="H38:I38" si="2">SUM(H39:H56)</f>
        <v>402600000</v>
      </c>
      <c r="I38" s="64">
        <f t="shared" si="2"/>
        <v>0</v>
      </c>
      <c r="J38" s="64">
        <f>H38</f>
        <v>402600000</v>
      </c>
      <c r="K38" s="68"/>
      <c r="L38" s="68">
        <f>SUM(L39:L56)</f>
        <v>48316</v>
      </c>
      <c r="M38" s="68">
        <f>M39+M40+M41+M42+M43+M44+M45+M46+M47+M48+M49+M50+M51+M52+M53+M54+M55+M56</f>
        <v>201300000</v>
      </c>
      <c r="N38" s="68">
        <f>N39+N41+N43+N45+N46+N47+N48+N51+N54</f>
        <v>201300000</v>
      </c>
      <c r="O38" s="68">
        <f>O45+O46</f>
        <v>514</v>
      </c>
      <c r="P38" s="68">
        <f>P39+P40+P44+P48+P52+P55</f>
        <v>47732406.780000001</v>
      </c>
      <c r="Q38" s="68">
        <f>Q39+Q43+Q48+Q51+Q54</f>
        <v>47732406.780000001</v>
      </c>
      <c r="R38" s="67">
        <f>O38/L38*100</f>
        <v>1.0638297872340425</v>
      </c>
      <c r="S38" s="67">
        <f>Q38/M38*100</f>
        <v>23.712074903129658</v>
      </c>
      <c r="X38" s="3"/>
    </row>
    <row r="39" spans="1:24" s="4" customFormat="1" ht="55.5" customHeight="1" x14ac:dyDescent="0.25">
      <c r="A39" s="87">
        <v>7464</v>
      </c>
      <c r="B39" s="90" t="s">
        <v>60</v>
      </c>
      <c r="C39" s="101">
        <v>3</v>
      </c>
      <c r="D39" s="101">
        <v>3.4</v>
      </c>
      <c r="E39" s="101" t="s">
        <v>61</v>
      </c>
      <c r="F39" s="90" t="s">
        <v>62</v>
      </c>
      <c r="G39" s="20" t="s">
        <v>63</v>
      </c>
      <c r="H39" s="25">
        <v>35175528</v>
      </c>
      <c r="I39" s="25">
        <v>11400000</v>
      </c>
      <c r="J39" s="25">
        <v>46575528</v>
      </c>
      <c r="K39" s="100">
        <v>3660</v>
      </c>
      <c r="L39" s="100">
        <v>1830</v>
      </c>
      <c r="M39" s="77">
        <v>17587764</v>
      </c>
      <c r="N39" s="128">
        <f>M39+M40</f>
        <v>80684720</v>
      </c>
      <c r="O39" s="100"/>
      <c r="P39" s="75">
        <v>714909.5</v>
      </c>
      <c r="Q39" s="102">
        <f>P39+P40</f>
        <v>43652690.119999997</v>
      </c>
      <c r="R39" s="127">
        <f>O39/L39*100</f>
        <v>0</v>
      </c>
      <c r="S39" s="110">
        <f>Q39/N39*100</f>
        <v>54.102796812085366</v>
      </c>
      <c r="T39" s="1"/>
      <c r="W39" s="3"/>
      <c r="X39" s="1"/>
    </row>
    <row r="40" spans="1:24" s="4" customFormat="1" ht="69.75" customHeight="1" x14ac:dyDescent="0.25">
      <c r="A40" s="87"/>
      <c r="B40" s="90"/>
      <c r="C40" s="101"/>
      <c r="D40" s="101"/>
      <c r="E40" s="101"/>
      <c r="F40" s="90"/>
      <c r="G40" s="20" t="s">
        <v>64</v>
      </c>
      <c r="H40" s="25">
        <v>126193912</v>
      </c>
      <c r="I40" s="25">
        <v>-11400000</v>
      </c>
      <c r="J40" s="25">
        <v>126193912</v>
      </c>
      <c r="K40" s="100"/>
      <c r="L40" s="100"/>
      <c r="M40" s="77">
        <v>63096956</v>
      </c>
      <c r="N40" s="129"/>
      <c r="O40" s="100"/>
      <c r="P40" s="75">
        <v>42937780.619999997</v>
      </c>
      <c r="Q40" s="102"/>
      <c r="R40" s="127"/>
      <c r="S40" s="110"/>
      <c r="T40" s="1"/>
      <c r="W40" s="3"/>
      <c r="X40" s="1"/>
    </row>
    <row r="41" spans="1:24" ht="51.75" customHeight="1" x14ac:dyDescent="0.25">
      <c r="A41" s="87">
        <v>7465</v>
      </c>
      <c r="B41" s="90" t="s">
        <v>65</v>
      </c>
      <c r="C41" s="101">
        <v>3</v>
      </c>
      <c r="D41" s="101">
        <v>3.4</v>
      </c>
      <c r="E41" s="101" t="s">
        <v>61</v>
      </c>
      <c r="F41" s="90" t="s">
        <v>66</v>
      </c>
      <c r="G41" s="20" t="s">
        <v>67</v>
      </c>
      <c r="H41" s="21">
        <v>15042720</v>
      </c>
      <c r="I41" s="21"/>
      <c r="J41" s="21">
        <v>15042720</v>
      </c>
      <c r="K41" s="100">
        <v>2000</v>
      </c>
      <c r="L41" s="100">
        <v>1000</v>
      </c>
      <c r="M41" s="71">
        <v>7521360</v>
      </c>
      <c r="N41" s="97">
        <f>M41+M42</f>
        <v>43122764</v>
      </c>
      <c r="O41" s="100"/>
      <c r="P41" s="72" t="s">
        <v>42</v>
      </c>
      <c r="Q41" s="102" t="s">
        <v>42</v>
      </c>
      <c r="R41" s="127"/>
      <c r="S41" s="100" t="s">
        <v>42</v>
      </c>
      <c r="W41" s="3"/>
      <c r="X41" s="3"/>
    </row>
    <row r="42" spans="1:24" ht="69.75" customHeight="1" x14ac:dyDescent="0.25">
      <c r="A42" s="87"/>
      <c r="B42" s="90"/>
      <c r="C42" s="101"/>
      <c r="D42" s="101"/>
      <c r="E42" s="101"/>
      <c r="F42" s="90"/>
      <c r="G42" s="20" t="s">
        <v>64</v>
      </c>
      <c r="H42" s="21">
        <v>71202808</v>
      </c>
      <c r="I42" s="21"/>
      <c r="J42" s="21">
        <v>71202808</v>
      </c>
      <c r="K42" s="100"/>
      <c r="L42" s="100"/>
      <c r="M42" s="71">
        <v>35601404</v>
      </c>
      <c r="N42" s="98"/>
      <c r="O42" s="100"/>
      <c r="P42" s="72" t="s">
        <v>42</v>
      </c>
      <c r="Q42" s="102"/>
      <c r="R42" s="127"/>
      <c r="S42" s="100"/>
    </row>
    <row r="43" spans="1:24" ht="51.75" customHeight="1" x14ac:dyDescent="0.25">
      <c r="A43" s="87">
        <v>7466</v>
      </c>
      <c r="B43" s="90" t="s">
        <v>68</v>
      </c>
      <c r="C43" s="101">
        <v>3</v>
      </c>
      <c r="D43" s="101">
        <v>3.4</v>
      </c>
      <c r="E43" s="101" t="s">
        <v>61</v>
      </c>
      <c r="F43" s="90" t="s">
        <v>69</v>
      </c>
      <c r="G43" s="20" t="s">
        <v>67</v>
      </c>
      <c r="H43" s="21">
        <v>7514240</v>
      </c>
      <c r="I43" s="21"/>
      <c r="J43" s="21">
        <v>7514240</v>
      </c>
      <c r="K43" s="100">
        <v>940</v>
      </c>
      <c r="L43" s="100">
        <v>470</v>
      </c>
      <c r="M43" s="71">
        <v>3757120</v>
      </c>
      <c r="N43" s="97">
        <f>M43+M44</f>
        <v>19577240</v>
      </c>
      <c r="O43" s="100"/>
      <c r="P43" s="72" t="s">
        <v>42</v>
      </c>
      <c r="Q43" s="102">
        <f>P44</f>
        <v>130095</v>
      </c>
      <c r="R43" s="127">
        <v>0</v>
      </c>
      <c r="S43" s="103">
        <f>Q43/N43*100</f>
        <v>0.66452165882422642</v>
      </c>
    </row>
    <row r="44" spans="1:24" ht="66.75" customHeight="1" x14ac:dyDescent="0.25">
      <c r="A44" s="87"/>
      <c r="B44" s="90"/>
      <c r="C44" s="101"/>
      <c r="D44" s="101"/>
      <c r="E44" s="101"/>
      <c r="F44" s="90"/>
      <c r="G44" s="20" t="s">
        <v>64</v>
      </c>
      <c r="H44" s="21">
        <v>31640240</v>
      </c>
      <c r="I44" s="21"/>
      <c r="J44" s="21">
        <v>31640240</v>
      </c>
      <c r="K44" s="100"/>
      <c r="L44" s="100"/>
      <c r="M44" s="71">
        <v>15820120</v>
      </c>
      <c r="N44" s="98"/>
      <c r="O44" s="100"/>
      <c r="P44" s="75">
        <v>130095</v>
      </c>
      <c r="Q44" s="102"/>
      <c r="R44" s="127"/>
      <c r="S44" s="103"/>
    </row>
    <row r="45" spans="1:24" ht="56.25" customHeight="1" x14ac:dyDescent="0.25">
      <c r="A45" s="55">
        <v>7467</v>
      </c>
      <c r="B45" s="20" t="s">
        <v>70</v>
      </c>
      <c r="C45" s="15">
        <v>3</v>
      </c>
      <c r="D45" s="15">
        <v>3.4</v>
      </c>
      <c r="E45" s="15" t="s">
        <v>61</v>
      </c>
      <c r="F45" s="20" t="s">
        <v>71</v>
      </c>
      <c r="G45" s="20" t="s">
        <v>72</v>
      </c>
      <c r="H45" s="21">
        <v>19875528</v>
      </c>
      <c r="I45" s="21"/>
      <c r="J45" s="21">
        <v>19875528</v>
      </c>
      <c r="K45" s="32">
        <v>400</v>
      </c>
      <c r="L45" s="71">
        <v>200</v>
      </c>
      <c r="M45" s="71">
        <v>9937764</v>
      </c>
      <c r="N45" s="71">
        <f>M45</f>
        <v>9937764</v>
      </c>
      <c r="O45" s="70">
        <v>353</v>
      </c>
      <c r="P45" s="72" t="s">
        <v>42</v>
      </c>
      <c r="Q45" s="72"/>
      <c r="R45" s="73">
        <f>O45/L45*100</f>
        <v>176.5</v>
      </c>
      <c r="S45" s="70" t="s">
        <v>42</v>
      </c>
    </row>
    <row r="46" spans="1:24" ht="63" customHeight="1" x14ac:dyDescent="0.25">
      <c r="A46" s="55" t="s">
        <v>73</v>
      </c>
      <c r="B46" s="20" t="s">
        <v>74</v>
      </c>
      <c r="C46" s="15">
        <v>3</v>
      </c>
      <c r="D46" s="15">
        <v>3.4</v>
      </c>
      <c r="E46" s="15" t="s">
        <v>61</v>
      </c>
      <c r="F46" s="20" t="s">
        <v>75</v>
      </c>
      <c r="G46" s="20" t="s">
        <v>72</v>
      </c>
      <c r="H46" s="21">
        <v>9205220</v>
      </c>
      <c r="I46" s="21"/>
      <c r="J46" s="21">
        <v>9205220</v>
      </c>
      <c r="K46" s="32">
        <v>360</v>
      </c>
      <c r="L46" s="71">
        <v>180</v>
      </c>
      <c r="M46" s="71">
        <v>4602610</v>
      </c>
      <c r="N46" s="71">
        <f>M46</f>
        <v>4602610</v>
      </c>
      <c r="O46" s="70">
        <v>161</v>
      </c>
      <c r="P46" s="72" t="s">
        <v>42</v>
      </c>
      <c r="Q46" s="72"/>
      <c r="R46" s="73">
        <f>O46/L46*100</f>
        <v>89.444444444444443</v>
      </c>
      <c r="S46" s="70" t="s">
        <v>42</v>
      </c>
    </row>
    <row r="47" spans="1:24" ht="63.75" customHeight="1" x14ac:dyDescent="0.25">
      <c r="A47" s="55" t="s">
        <v>76</v>
      </c>
      <c r="B47" s="20" t="s">
        <v>77</v>
      </c>
      <c r="C47" s="15">
        <v>3</v>
      </c>
      <c r="D47" s="15">
        <v>3.4</v>
      </c>
      <c r="E47" s="15" t="s">
        <v>61</v>
      </c>
      <c r="F47" s="20" t="s">
        <v>78</v>
      </c>
      <c r="G47" s="20" t="s">
        <v>72</v>
      </c>
      <c r="H47" s="21">
        <v>3325740</v>
      </c>
      <c r="I47" s="21"/>
      <c r="J47" s="21">
        <v>3325740</v>
      </c>
      <c r="K47" s="32">
        <v>70</v>
      </c>
      <c r="L47" s="71">
        <v>36</v>
      </c>
      <c r="M47" s="71">
        <v>1662870</v>
      </c>
      <c r="N47" s="71">
        <f>M47</f>
        <v>1662870</v>
      </c>
      <c r="O47" s="70" t="s">
        <v>42</v>
      </c>
      <c r="P47" s="72" t="s">
        <v>42</v>
      </c>
      <c r="Q47" s="72"/>
      <c r="R47" s="73"/>
      <c r="S47" s="72" t="s">
        <v>42</v>
      </c>
    </row>
    <row r="48" spans="1:24" ht="55.5" customHeight="1" x14ac:dyDescent="0.25">
      <c r="A48" s="87" t="s">
        <v>79</v>
      </c>
      <c r="B48" s="90" t="s">
        <v>80</v>
      </c>
      <c r="C48" s="89">
        <v>3</v>
      </c>
      <c r="D48" s="89">
        <v>3.4</v>
      </c>
      <c r="E48" s="89" t="s">
        <v>61</v>
      </c>
      <c r="F48" s="90" t="s">
        <v>81</v>
      </c>
      <c r="G48" s="20" t="s">
        <v>82</v>
      </c>
      <c r="H48" s="21">
        <v>12814977</v>
      </c>
      <c r="I48" s="21"/>
      <c r="J48" s="21">
        <v>12814977</v>
      </c>
      <c r="K48" s="99">
        <v>53520</v>
      </c>
      <c r="L48" s="100">
        <v>26760</v>
      </c>
      <c r="M48" s="71">
        <v>6407488.5</v>
      </c>
      <c r="N48" s="97">
        <f>M48+M49+M50</f>
        <v>26892973.5</v>
      </c>
      <c r="O48" s="100"/>
      <c r="P48" s="71">
        <v>362882.32</v>
      </c>
      <c r="Q48" s="100">
        <f>P48</f>
        <v>362882.32</v>
      </c>
      <c r="R48" s="127"/>
      <c r="S48" s="128">
        <f>Q48/N48*100</f>
        <v>1.3493573702439412</v>
      </c>
    </row>
    <row r="49" spans="1:25" ht="52.5" customHeight="1" x14ac:dyDescent="0.25">
      <c r="A49" s="87"/>
      <c r="B49" s="90"/>
      <c r="C49" s="89"/>
      <c r="D49" s="89"/>
      <c r="E49" s="89"/>
      <c r="F49" s="90"/>
      <c r="G49" s="20" t="s">
        <v>83</v>
      </c>
      <c r="H49" s="21">
        <v>40758250</v>
      </c>
      <c r="I49" s="21"/>
      <c r="J49" s="21">
        <v>40758250</v>
      </c>
      <c r="K49" s="99"/>
      <c r="L49" s="100"/>
      <c r="M49" s="71">
        <v>20379125</v>
      </c>
      <c r="N49" s="109"/>
      <c r="O49" s="100"/>
      <c r="P49" s="72" t="s">
        <v>42</v>
      </c>
      <c r="Q49" s="100"/>
      <c r="R49" s="127"/>
      <c r="S49" s="130"/>
    </row>
    <row r="50" spans="1:25" ht="57" customHeight="1" x14ac:dyDescent="0.25">
      <c r="A50" s="87"/>
      <c r="B50" s="90"/>
      <c r="C50" s="89"/>
      <c r="D50" s="89"/>
      <c r="E50" s="89"/>
      <c r="F50" s="90"/>
      <c r="G50" s="20" t="s">
        <v>84</v>
      </c>
      <c r="H50" s="21">
        <v>212720</v>
      </c>
      <c r="I50" s="21"/>
      <c r="J50" s="21">
        <v>212720</v>
      </c>
      <c r="K50" s="99"/>
      <c r="L50" s="100"/>
      <c r="M50" s="71">
        <v>106360</v>
      </c>
      <c r="N50" s="98"/>
      <c r="O50" s="100"/>
      <c r="P50" s="72" t="s">
        <v>42</v>
      </c>
      <c r="Q50" s="100"/>
      <c r="R50" s="127"/>
      <c r="S50" s="129"/>
    </row>
    <row r="51" spans="1:25" ht="53.25" customHeight="1" x14ac:dyDescent="0.25">
      <c r="A51" s="87" t="s">
        <v>85</v>
      </c>
      <c r="B51" s="90" t="s">
        <v>86</v>
      </c>
      <c r="C51" s="89">
        <v>3</v>
      </c>
      <c r="D51" s="89">
        <v>3.4</v>
      </c>
      <c r="E51" s="89" t="s">
        <v>61</v>
      </c>
      <c r="F51" s="90" t="s">
        <v>87</v>
      </c>
      <c r="G51" s="20" t="s">
        <v>82</v>
      </c>
      <c r="H51" s="21">
        <v>6533920</v>
      </c>
      <c r="I51" s="21"/>
      <c r="J51" s="21">
        <v>6533920</v>
      </c>
      <c r="K51" s="99">
        <v>26760</v>
      </c>
      <c r="L51" s="100">
        <v>13380</v>
      </c>
      <c r="M51" s="71">
        <v>3266960</v>
      </c>
      <c r="N51" s="97">
        <f>M51+M52+M53</f>
        <v>8352435</v>
      </c>
      <c r="O51" s="100"/>
      <c r="P51" s="72" t="s">
        <v>42</v>
      </c>
      <c r="Q51" s="102">
        <f>P52</f>
        <v>353427.34</v>
      </c>
      <c r="R51" s="127"/>
      <c r="S51" s="128">
        <f>Q51/N51*100</f>
        <v>4.231428798907146</v>
      </c>
    </row>
    <row r="52" spans="1:25" ht="57" customHeight="1" x14ac:dyDescent="0.25">
      <c r="A52" s="87"/>
      <c r="B52" s="90"/>
      <c r="C52" s="89"/>
      <c r="D52" s="89"/>
      <c r="E52" s="89"/>
      <c r="F52" s="90"/>
      <c r="G52" s="20" t="s">
        <v>88</v>
      </c>
      <c r="H52" s="21">
        <v>10104590</v>
      </c>
      <c r="I52" s="21"/>
      <c r="J52" s="21">
        <v>10104590</v>
      </c>
      <c r="K52" s="99"/>
      <c r="L52" s="100"/>
      <c r="M52" s="71">
        <v>5052295</v>
      </c>
      <c r="N52" s="109"/>
      <c r="O52" s="100"/>
      <c r="P52" s="71">
        <v>353427.34</v>
      </c>
      <c r="Q52" s="102"/>
      <c r="R52" s="127"/>
      <c r="S52" s="130"/>
    </row>
    <row r="53" spans="1:25" ht="56.25" customHeight="1" x14ac:dyDescent="0.25">
      <c r="A53" s="87"/>
      <c r="B53" s="90"/>
      <c r="C53" s="89"/>
      <c r="D53" s="89"/>
      <c r="E53" s="89"/>
      <c r="F53" s="90"/>
      <c r="G53" s="20" t="s">
        <v>84</v>
      </c>
      <c r="H53" s="21">
        <v>66360</v>
      </c>
      <c r="I53" s="21"/>
      <c r="J53" s="21">
        <v>66360</v>
      </c>
      <c r="K53" s="99"/>
      <c r="L53" s="100"/>
      <c r="M53" s="71">
        <v>33180</v>
      </c>
      <c r="N53" s="98"/>
      <c r="O53" s="100"/>
      <c r="P53" s="72" t="s">
        <v>42</v>
      </c>
      <c r="Q53" s="102"/>
      <c r="R53" s="127"/>
      <c r="S53" s="129"/>
    </row>
    <row r="54" spans="1:25" ht="57.75" customHeight="1" x14ac:dyDescent="0.25">
      <c r="A54" s="87" t="s">
        <v>89</v>
      </c>
      <c r="B54" s="90" t="s">
        <v>90</v>
      </c>
      <c r="C54" s="89">
        <v>3</v>
      </c>
      <c r="D54" s="89">
        <v>3.4</v>
      </c>
      <c r="E54" s="89" t="s">
        <v>61</v>
      </c>
      <c r="F54" s="90" t="s">
        <v>91</v>
      </c>
      <c r="G54" s="20" t="s">
        <v>82</v>
      </c>
      <c r="H54" s="21">
        <v>6043939</v>
      </c>
      <c r="I54" s="21"/>
      <c r="J54" s="21">
        <v>6043939</v>
      </c>
      <c r="K54" s="99">
        <v>8920</v>
      </c>
      <c r="L54" s="100">
        <v>4460</v>
      </c>
      <c r="M54" s="71">
        <v>3021969.5</v>
      </c>
      <c r="N54" s="97">
        <f>M54+M55+M56</f>
        <v>6466623.5</v>
      </c>
      <c r="O54" s="100"/>
      <c r="P54" s="72" t="s">
        <v>42</v>
      </c>
      <c r="Q54" s="102">
        <v>3233312</v>
      </c>
      <c r="R54" s="127"/>
      <c r="S54" s="128">
        <f>Q54/N54*100</f>
        <v>50.00000386600518</v>
      </c>
    </row>
    <row r="55" spans="1:25" ht="58.5" customHeight="1" x14ac:dyDescent="0.25">
      <c r="A55" s="87"/>
      <c r="B55" s="90"/>
      <c r="C55" s="89"/>
      <c r="D55" s="89"/>
      <c r="E55" s="89"/>
      <c r="F55" s="90"/>
      <c r="G55" s="20" t="s">
        <v>88</v>
      </c>
      <c r="H55" s="21">
        <v>6824008</v>
      </c>
      <c r="I55" s="21"/>
      <c r="J55" s="21">
        <v>6824008</v>
      </c>
      <c r="K55" s="99"/>
      <c r="L55" s="100"/>
      <c r="M55" s="71">
        <v>3412004</v>
      </c>
      <c r="N55" s="109"/>
      <c r="O55" s="100"/>
      <c r="P55" s="72">
        <v>3233312</v>
      </c>
      <c r="Q55" s="102"/>
      <c r="R55" s="127"/>
      <c r="S55" s="130"/>
    </row>
    <row r="56" spans="1:25" ht="57" customHeight="1" x14ac:dyDescent="0.25">
      <c r="A56" s="87"/>
      <c r="B56" s="90"/>
      <c r="C56" s="89"/>
      <c r="D56" s="89"/>
      <c r="E56" s="89"/>
      <c r="F56" s="90"/>
      <c r="G56" s="20" t="s">
        <v>84</v>
      </c>
      <c r="H56" s="21">
        <v>65300</v>
      </c>
      <c r="I56" s="21"/>
      <c r="J56" s="21">
        <v>65300</v>
      </c>
      <c r="K56" s="99"/>
      <c r="L56" s="100"/>
      <c r="M56" s="71">
        <v>32650</v>
      </c>
      <c r="N56" s="98"/>
      <c r="O56" s="100"/>
      <c r="P56" s="72" t="s">
        <v>42</v>
      </c>
      <c r="Q56" s="102"/>
      <c r="R56" s="127"/>
      <c r="S56" s="129"/>
    </row>
    <row r="57" spans="1:25" ht="23.25" customHeight="1" x14ac:dyDescent="0.25">
      <c r="A57" s="86"/>
      <c r="B57" s="86"/>
      <c r="C57" s="86"/>
      <c r="D57" s="86"/>
      <c r="E57" s="86"/>
      <c r="F57" s="86"/>
      <c r="G57" s="86"/>
      <c r="H57" s="64">
        <f>SUM(H58:H67)</f>
        <v>114876119</v>
      </c>
      <c r="I57" s="64">
        <f>SUM(I58:I67)</f>
        <v>1360000</v>
      </c>
      <c r="J57" s="64">
        <f>SUM(J58:J67)</f>
        <v>116236119</v>
      </c>
      <c r="K57" s="68">
        <v>89200</v>
      </c>
      <c r="L57" s="68">
        <f>L58+L65+L67</f>
        <v>47559</v>
      </c>
      <c r="M57" s="68">
        <f>M58+M64+M65+M66+M67</f>
        <v>57469060</v>
      </c>
      <c r="N57" s="68">
        <f>N58+N65+N67</f>
        <v>57469060</v>
      </c>
      <c r="O57" s="68">
        <f>O61+O65+O67</f>
        <v>37055</v>
      </c>
      <c r="P57" s="68">
        <f>P61+P64+P65+P66</f>
        <v>28582900.890000001</v>
      </c>
      <c r="Q57" s="68">
        <f>Q58+Q65</f>
        <v>28582900.890000001</v>
      </c>
      <c r="R57" s="67">
        <f>O57/L57*100</f>
        <v>77.913749237788849</v>
      </c>
      <c r="S57" s="67">
        <f>P57/M57*100</f>
        <v>49.736155228569949</v>
      </c>
    </row>
    <row r="58" spans="1:25" ht="56.25" hidden="1" customHeight="1" x14ac:dyDescent="0.25">
      <c r="A58" s="87" t="s">
        <v>92</v>
      </c>
      <c r="B58" s="88" t="s">
        <v>93</v>
      </c>
      <c r="C58" s="89">
        <v>3</v>
      </c>
      <c r="D58" s="89">
        <v>3.4</v>
      </c>
      <c r="E58" s="89" t="s">
        <v>61</v>
      </c>
      <c r="F58" s="90" t="s">
        <v>94</v>
      </c>
      <c r="G58" s="90" t="s">
        <v>95</v>
      </c>
      <c r="H58" s="104">
        <v>79874297</v>
      </c>
      <c r="I58" s="104">
        <v>1360000</v>
      </c>
      <c r="J58" s="99">
        <v>81234297</v>
      </c>
      <c r="K58" s="108">
        <v>89200</v>
      </c>
      <c r="L58" s="100">
        <v>47358</v>
      </c>
      <c r="M58" s="100">
        <v>39937148</v>
      </c>
      <c r="N58" s="97">
        <f>M58+M64</f>
        <v>45905544</v>
      </c>
      <c r="O58" s="78">
        <v>17835</v>
      </c>
      <c r="P58" s="79">
        <v>17674707</v>
      </c>
      <c r="Q58" s="102">
        <f>P61+P64</f>
        <v>17674807.07</v>
      </c>
      <c r="R58" s="103">
        <f>Q58/N58*100</f>
        <v>38.502554440918942</v>
      </c>
      <c r="S58" s="97">
        <f>Q58/N58*100</f>
        <v>38.502554440918942</v>
      </c>
      <c r="V58" s="3"/>
    </row>
    <row r="59" spans="1:25" ht="56.25" hidden="1" customHeight="1" x14ac:dyDescent="0.25">
      <c r="A59" s="87"/>
      <c r="B59" s="88"/>
      <c r="C59" s="89"/>
      <c r="D59" s="89"/>
      <c r="E59" s="89"/>
      <c r="F59" s="90"/>
      <c r="G59" s="90"/>
      <c r="H59" s="104"/>
      <c r="I59" s="104"/>
      <c r="J59" s="99"/>
      <c r="K59" s="108"/>
      <c r="L59" s="100"/>
      <c r="M59" s="100"/>
      <c r="N59" s="109"/>
      <c r="O59" s="80"/>
      <c r="P59" s="81"/>
      <c r="Q59" s="102"/>
      <c r="R59" s="103"/>
      <c r="S59" s="109"/>
      <c r="V59" s="3"/>
    </row>
    <row r="60" spans="1:25" ht="3" hidden="1" customHeight="1" x14ac:dyDescent="0.25">
      <c r="A60" s="87"/>
      <c r="B60" s="88"/>
      <c r="C60" s="89"/>
      <c r="D60" s="89"/>
      <c r="E60" s="89"/>
      <c r="F60" s="90"/>
      <c r="G60" s="90"/>
      <c r="H60" s="104"/>
      <c r="I60" s="104"/>
      <c r="J60" s="99"/>
      <c r="K60" s="108"/>
      <c r="L60" s="100"/>
      <c r="M60" s="100"/>
      <c r="N60" s="109"/>
      <c r="O60" s="80"/>
      <c r="P60" s="81"/>
      <c r="Q60" s="102"/>
      <c r="R60" s="97">
        <f>O61/L58*100</f>
        <v>77.967819586975807</v>
      </c>
      <c r="S60" s="109"/>
      <c r="V60" s="3"/>
    </row>
    <row r="61" spans="1:25" ht="21" customHeight="1" x14ac:dyDescent="0.25">
      <c r="A61" s="87"/>
      <c r="B61" s="88"/>
      <c r="C61" s="89"/>
      <c r="D61" s="89"/>
      <c r="E61" s="89"/>
      <c r="F61" s="90"/>
      <c r="G61" s="90"/>
      <c r="H61" s="104"/>
      <c r="I61" s="104"/>
      <c r="J61" s="99"/>
      <c r="K61" s="108"/>
      <c r="L61" s="100"/>
      <c r="M61" s="100"/>
      <c r="N61" s="109"/>
      <c r="O61" s="97">
        <v>36924</v>
      </c>
      <c r="P61" s="97">
        <v>10747931.68</v>
      </c>
      <c r="Q61" s="102"/>
      <c r="R61" s="109"/>
      <c r="S61" s="109"/>
      <c r="V61" s="3"/>
    </row>
    <row r="62" spans="1:25" ht="18.75" customHeight="1" x14ac:dyDescent="0.25">
      <c r="A62" s="87"/>
      <c r="B62" s="88"/>
      <c r="C62" s="89"/>
      <c r="D62" s="89"/>
      <c r="E62" s="89"/>
      <c r="F62" s="90"/>
      <c r="G62" s="90"/>
      <c r="H62" s="104"/>
      <c r="I62" s="104"/>
      <c r="J62" s="99"/>
      <c r="K62" s="108"/>
      <c r="L62" s="100"/>
      <c r="M62" s="100"/>
      <c r="N62" s="109"/>
      <c r="O62" s="109"/>
      <c r="P62" s="109"/>
      <c r="Q62" s="102"/>
      <c r="R62" s="109"/>
      <c r="S62" s="109"/>
      <c r="V62" s="3"/>
    </row>
    <row r="63" spans="1:25" ht="13.5" customHeight="1" x14ac:dyDescent="0.25">
      <c r="A63" s="87"/>
      <c r="B63" s="88"/>
      <c r="C63" s="89"/>
      <c r="D63" s="89"/>
      <c r="E63" s="89"/>
      <c r="F63" s="90"/>
      <c r="G63" s="90"/>
      <c r="H63" s="104"/>
      <c r="I63" s="104"/>
      <c r="J63" s="99"/>
      <c r="K63" s="108"/>
      <c r="L63" s="100"/>
      <c r="M63" s="100"/>
      <c r="N63" s="109"/>
      <c r="O63" s="109"/>
      <c r="P63" s="98"/>
      <c r="Q63" s="102"/>
      <c r="R63" s="109"/>
      <c r="S63" s="109"/>
      <c r="V63" s="3"/>
    </row>
    <row r="64" spans="1:25" ht="60" customHeight="1" x14ac:dyDescent="0.25">
      <c r="A64" s="87"/>
      <c r="B64" s="88"/>
      <c r="C64" s="89"/>
      <c r="D64" s="89"/>
      <c r="E64" s="89"/>
      <c r="F64" s="90"/>
      <c r="G64" s="20" t="s">
        <v>96</v>
      </c>
      <c r="H64" s="18">
        <v>11874790</v>
      </c>
      <c r="I64" s="33"/>
      <c r="J64" s="32">
        <v>11874790</v>
      </c>
      <c r="K64" s="108"/>
      <c r="L64" s="100"/>
      <c r="M64" s="71">
        <v>5968396</v>
      </c>
      <c r="N64" s="98"/>
      <c r="O64" s="98"/>
      <c r="P64" s="71">
        <v>6926875.3899999997</v>
      </c>
      <c r="Q64" s="102"/>
      <c r="R64" s="98"/>
      <c r="S64" s="98"/>
      <c r="Y64" s="76"/>
    </row>
    <row r="65" spans="1:20" ht="54" customHeight="1" x14ac:dyDescent="0.25">
      <c r="A65" s="87" t="s">
        <v>97</v>
      </c>
      <c r="B65" s="88" t="s">
        <v>98</v>
      </c>
      <c r="C65" s="101">
        <v>3</v>
      </c>
      <c r="D65" s="101">
        <v>3.4</v>
      </c>
      <c r="E65" s="101" t="s">
        <v>61</v>
      </c>
      <c r="F65" s="90" t="s">
        <v>99</v>
      </c>
      <c r="G65" s="20" t="s">
        <v>100</v>
      </c>
      <c r="H65" s="21">
        <v>9730000</v>
      </c>
      <c r="I65" s="21"/>
      <c r="J65" s="21">
        <v>9730000</v>
      </c>
      <c r="K65" s="108">
        <v>680</v>
      </c>
      <c r="L65" s="100">
        <v>200</v>
      </c>
      <c r="M65" s="71">
        <v>4865000</v>
      </c>
      <c r="N65" s="97">
        <f>M65+M66</f>
        <v>10963516</v>
      </c>
      <c r="O65" s="100">
        <v>131</v>
      </c>
      <c r="P65" s="72">
        <v>9715675.4199999999</v>
      </c>
      <c r="Q65" s="102">
        <f>P65+P66</f>
        <v>10908093.82</v>
      </c>
      <c r="R65" s="103">
        <f>O65/L65*100</f>
        <v>65.5</v>
      </c>
      <c r="S65" s="110">
        <f>Q65/N65*100</f>
        <v>99.494485345759514</v>
      </c>
    </row>
    <row r="66" spans="1:20" ht="48.75" customHeight="1" x14ac:dyDescent="0.25">
      <c r="A66" s="87"/>
      <c r="B66" s="88"/>
      <c r="C66" s="101"/>
      <c r="D66" s="101"/>
      <c r="E66" s="101"/>
      <c r="F66" s="90"/>
      <c r="G66" s="20" t="s">
        <v>101</v>
      </c>
      <c r="H66" s="21">
        <v>12197032</v>
      </c>
      <c r="I66" s="21"/>
      <c r="J66" s="21">
        <v>12197032</v>
      </c>
      <c r="K66" s="108"/>
      <c r="L66" s="100"/>
      <c r="M66" s="71">
        <v>6098516</v>
      </c>
      <c r="N66" s="98"/>
      <c r="O66" s="100"/>
      <c r="P66" s="72">
        <v>1192418.3999999999</v>
      </c>
      <c r="Q66" s="102"/>
      <c r="R66" s="103"/>
      <c r="S66" s="110"/>
      <c r="T66" s="3"/>
    </row>
    <row r="67" spans="1:20" ht="77.25" customHeight="1" x14ac:dyDescent="0.25">
      <c r="A67" s="55" t="s">
        <v>102</v>
      </c>
      <c r="B67" s="26" t="s">
        <v>103</v>
      </c>
      <c r="C67" s="15">
        <v>3</v>
      </c>
      <c r="D67" s="15">
        <v>3.4</v>
      </c>
      <c r="E67" s="15" t="s">
        <v>61</v>
      </c>
      <c r="F67" s="26" t="s">
        <v>104</v>
      </c>
      <c r="G67" s="20" t="s">
        <v>105</v>
      </c>
      <c r="H67" s="18">
        <v>1200000</v>
      </c>
      <c r="I67" s="33"/>
      <c r="J67" s="18">
        <v>1200000</v>
      </c>
      <c r="K67" s="27">
        <v>3</v>
      </c>
      <c r="L67" s="74">
        <v>1</v>
      </c>
      <c r="M67" s="71">
        <v>600000</v>
      </c>
      <c r="N67" s="71">
        <f>M67</f>
        <v>600000</v>
      </c>
      <c r="O67" s="71"/>
      <c r="P67" s="72" t="s">
        <v>42</v>
      </c>
      <c r="Q67" s="72" t="s">
        <v>42</v>
      </c>
      <c r="R67" s="73"/>
      <c r="S67" s="72" t="s">
        <v>42</v>
      </c>
    </row>
    <row r="68" spans="1:20" ht="23.25" customHeight="1" x14ac:dyDescent="0.25">
      <c r="A68" s="112"/>
      <c r="B68" s="112" t="s">
        <v>106</v>
      </c>
      <c r="C68" s="112"/>
      <c r="D68" s="112"/>
      <c r="E68" s="112"/>
      <c r="F68" s="112"/>
      <c r="G68" s="112"/>
      <c r="H68" s="69">
        <f t="shared" ref="H68:Q68" si="3">H57+H38+H33+H22</f>
        <v>880085469</v>
      </c>
      <c r="I68" s="69">
        <f t="shared" si="3"/>
        <v>1360000</v>
      </c>
      <c r="J68" s="69">
        <f t="shared" si="3"/>
        <v>881445469</v>
      </c>
      <c r="K68" s="69">
        <f t="shared" si="3"/>
        <v>191126</v>
      </c>
      <c r="L68" s="69">
        <f t="shared" si="3"/>
        <v>164585</v>
      </c>
      <c r="M68" s="69">
        <f t="shared" si="3"/>
        <v>440072934.75</v>
      </c>
      <c r="N68" s="69">
        <f t="shared" si="3"/>
        <v>440072934.75</v>
      </c>
      <c r="O68" s="69">
        <f t="shared" si="3"/>
        <v>133061</v>
      </c>
      <c r="P68" s="69">
        <f t="shared" si="3"/>
        <v>268467704.24000001</v>
      </c>
      <c r="Q68" s="69">
        <f t="shared" si="3"/>
        <v>268467704.24000001</v>
      </c>
      <c r="R68" s="69">
        <f>O68/L68*100</f>
        <v>80.846371175988097</v>
      </c>
      <c r="S68" s="69">
        <f>P68/M68*100</f>
        <v>61.005275044354455</v>
      </c>
    </row>
    <row r="69" spans="1:20" ht="45.75" customHeight="1" x14ac:dyDescent="0.25">
      <c r="A69" s="105" t="s">
        <v>111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7"/>
    </row>
    <row r="70" spans="1:20" x14ac:dyDescent="0.25">
      <c r="A70" s="2"/>
      <c r="B70" s="6"/>
      <c r="C70" s="43"/>
      <c r="D70" s="43"/>
      <c r="E70" s="44"/>
      <c r="F70" s="2"/>
      <c r="G70" s="2"/>
      <c r="H70" s="2"/>
      <c r="I70" s="2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20" x14ac:dyDescent="0.25">
      <c r="A71" s="2"/>
      <c r="B71" s="6"/>
      <c r="C71" s="43"/>
      <c r="D71" s="43"/>
      <c r="E71" s="44"/>
      <c r="F71" s="2"/>
      <c r="G71" s="2"/>
      <c r="H71" s="2"/>
      <c r="I71" s="2"/>
      <c r="J71" s="2"/>
      <c r="K71" s="8"/>
      <c r="L71" s="8"/>
      <c r="M71" s="8"/>
      <c r="N71" s="8"/>
      <c r="O71" s="8"/>
      <c r="P71" s="8"/>
      <c r="Q71" s="8"/>
      <c r="R71" s="53"/>
      <c r="S71" s="54"/>
    </row>
    <row r="72" spans="1:20" x14ac:dyDescent="0.25">
      <c r="A72" s="2"/>
      <c r="B72" s="2"/>
      <c r="C72" s="44"/>
      <c r="D72" s="44"/>
      <c r="E72" s="44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53"/>
      <c r="S72" s="53"/>
    </row>
    <row r="73" spans="1:20" x14ac:dyDescent="0.25">
      <c r="A73" s="9"/>
      <c r="B73" s="9"/>
      <c r="C73" s="42"/>
      <c r="D73" s="42"/>
      <c r="E73" s="42"/>
      <c r="F73" s="10"/>
      <c r="G73" s="10"/>
      <c r="H73" s="10"/>
      <c r="I73" s="10"/>
      <c r="J73" s="10"/>
      <c r="K73" s="10"/>
      <c r="L73" s="8"/>
      <c r="M73" s="8"/>
      <c r="N73" s="8"/>
      <c r="O73" s="8"/>
      <c r="P73" s="8"/>
      <c r="Q73" s="8"/>
      <c r="R73" s="49"/>
      <c r="S73" s="49"/>
    </row>
    <row r="74" spans="1:20" x14ac:dyDescent="0.25">
      <c r="F74" s="11"/>
      <c r="G74" s="11"/>
      <c r="H74" s="11"/>
      <c r="I74" s="10"/>
      <c r="J74" s="11"/>
      <c r="L74" s="11"/>
      <c r="M74" s="11"/>
      <c r="N74" s="11"/>
      <c r="O74" s="11"/>
      <c r="P74" s="11"/>
      <c r="Q74" s="11"/>
      <c r="R74" s="50"/>
      <c r="S74" s="50"/>
    </row>
    <row r="75" spans="1:20" x14ac:dyDescent="0.25">
      <c r="F75" s="11"/>
      <c r="G75" s="11"/>
      <c r="H75" s="11"/>
      <c r="I75" s="11"/>
      <c r="J75" s="11"/>
      <c r="K75" s="11"/>
      <c r="L75" s="111"/>
      <c r="M75" s="111"/>
      <c r="N75" s="14"/>
      <c r="O75" s="12"/>
      <c r="P75" s="12"/>
      <c r="Q75" s="12"/>
      <c r="R75" s="51"/>
      <c r="S75" s="52"/>
    </row>
    <row r="76" spans="1:20" x14ac:dyDescent="0.25">
      <c r="B76" s="6"/>
      <c r="C76" s="43"/>
      <c r="D76" s="43"/>
      <c r="E76" s="44"/>
      <c r="F76" s="2"/>
      <c r="G76" s="2"/>
      <c r="H76" s="11"/>
      <c r="I76" s="11"/>
      <c r="J76" s="11"/>
      <c r="K76" s="11"/>
      <c r="L76" s="11"/>
      <c r="M76" s="8"/>
      <c r="N76" s="8"/>
      <c r="O76" s="8"/>
      <c r="P76" s="8"/>
      <c r="Q76" s="8"/>
      <c r="R76" s="52"/>
      <c r="S76" s="52"/>
    </row>
    <row r="77" spans="1:20" x14ac:dyDescent="0.25">
      <c r="B77" s="6"/>
      <c r="C77" s="43"/>
      <c r="D77" s="43"/>
      <c r="E77" s="44"/>
      <c r="F77" s="2"/>
      <c r="G77" s="2"/>
      <c r="H77" s="13"/>
      <c r="I77" s="13"/>
      <c r="J77" s="13"/>
      <c r="K77" s="11"/>
      <c r="L77" s="11"/>
      <c r="M77" s="8"/>
      <c r="N77" s="8"/>
      <c r="O77" s="8"/>
      <c r="P77" s="8"/>
      <c r="Q77" s="8"/>
      <c r="R77" s="52"/>
      <c r="S77" s="52"/>
    </row>
    <row r="78" spans="1:20" x14ac:dyDescent="0.25">
      <c r="B78" s="2"/>
      <c r="C78" s="44"/>
      <c r="D78" s="44"/>
      <c r="E78" s="44"/>
      <c r="F78" s="8"/>
      <c r="G78" s="8"/>
      <c r="H78" s="8"/>
      <c r="I78" s="8"/>
      <c r="J78" s="8"/>
      <c r="K78" s="11"/>
      <c r="L78" s="11"/>
      <c r="M78" s="8"/>
      <c r="N78" s="8"/>
      <c r="O78" s="8"/>
      <c r="P78" s="8"/>
      <c r="Q78" s="8"/>
      <c r="R78" s="52"/>
      <c r="S78" s="52"/>
    </row>
    <row r="79" spans="1:20" x14ac:dyDescent="0.25">
      <c r="B79" s="9"/>
      <c r="C79" s="42"/>
      <c r="D79" s="42"/>
      <c r="E79" s="42"/>
      <c r="F79" s="10"/>
      <c r="G79" s="10"/>
      <c r="H79" s="10"/>
      <c r="I79" s="10"/>
      <c r="J79" s="10"/>
      <c r="K79" s="11"/>
      <c r="L79" s="10"/>
      <c r="M79" s="8"/>
      <c r="N79" s="8"/>
      <c r="O79" s="8"/>
      <c r="P79" s="8"/>
      <c r="Q79" s="8"/>
      <c r="R79" s="52"/>
      <c r="S79" s="52"/>
    </row>
    <row r="80" spans="1:20" x14ac:dyDescent="0.25">
      <c r="F80" s="11"/>
      <c r="G80" s="11"/>
      <c r="H80" s="11"/>
      <c r="I80" s="10"/>
      <c r="J80" s="11"/>
      <c r="K80" s="11"/>
      <c r="L80" s="10"/>
      <c r="M80" s="8"/>
      <c r="N80" s="8"/>
      <c r="O80" s="8"/>
      <c r="P80" s="8"/>
      <c r="Q80" s="8"/>
      <c r="R80" s="52"/>
      <c r="S80" s="52"/>
    </row>
    <row r="81" spans="6:16" x14ac:dyDescent="0.25">
      <c r="F81" s="11"/>
      <c r="G81" s="11"/>
      <c r="H81" s="11"/>
      <c r="I81" s="10"/>
      <c r="J81" s="11"/>
      <c r="K81" s="10"/>
      <c r="L81" s="10"/>
    </row>
    <row r="82" spans="6:16" x14ac:dyDescent="0.25">
      <c r="F82" s="11"/>
      <c r="G82" s="11"/>
      <c r="H82" s="11"/>
      <c r="I82" s="11"/>
      <c r="J82" s="11"/>
      <c r="K82" s="11"/>
      <c r="L82" s="10"/>
      <c r="M82" s="11"/>
      <c r="N82" s="11"/>
      <c r="O82" s="11"/>
      <c r="P82" s="11"/>
    </row>
    <row r="83" spans="6:16" x14ac:dyDescent="0.25">
      <c r="F83" s="11"/>
      <c r="G83" s="11"/>
      <c r="H83" s="11"/>
      <c r="I83" s="11"/>
      <c r="J83" s="11"/>
      <c r="K83" s="11"/>
      <c r="L83" s="10"/>
    </row>
    <row r="84" spans="6:16" x14ac:dyDescent="0.25">
      <c r="L84" s="10"/>
    </row>
    <row r="85" spans="6:16" x14ac:dyDescent="0.25">
      <c r="L85" s="10"/>
    </row>
    <row r="86" spans="6:16" x14ac:dyDescent="0.25">
      <c r="L86" s="10"/>
    </row>
    <row r="87" spans="6:16" x14ac:dyDescent="0.25">
      <c r="L87" s="10"/>
    </row>
    <row r="88" spans="6:16" x14ac:dyDescent="0.25">
      <c r="L88" s="10"/>
    </row>
    <row r="89" spans="6:16" x14ac:dyDescent="0.25">
      <c r="L89" s="10"/>
    </row>
    <row r="90" spans="6:16" x14ac:dyDescent="0.25">
      <c r="L90" s="10"/>
    </row>
    <row r="91" spans="6:16" x14ac:dyDescent="0.25">
      <c r="L91" s="10"/>
    </row>
    <row r="92" spans="6:16" x14ac:dyDescent="0.25">
      <c r="L92" s="10"/>
    </row>
    <row r="93" spans="6:16" x14ac:dyDescent="0.25">
      <c r="L93" s="10"/>
    </row>
    <row r="94" spans="6:16" x14ac:dyDescent="0.25">
      <c r="L94" s="10"/>
    </row>
    <row r="95" spans="6:16" x14ac:dyDescent="0.25">
      <c r="L95" s="10"/>
    </row>
    <row r="96" spans="6:16" x14ac:dyDescent="0.25">
      <c r="L96" s="10"/>
    </row>
    <row r="97" spans="12:14" x14ac:dyDescent="0.25">
      <c r="L97" s="5"/>
      <c r="M97" s="5"/>
      <c r="N97" s="5"/>
    </row>
    <row r="98" spans="12:14" x14ac:dyDescent="0.25">
      <c r="L98" s="5"/>
    </row>
  </sheetData>
  <mergeCells count="192">
    <mergeCell ref="S43:S44"/>
    <mergeCell ref="Q48:Q50"/>
    <mergeCell ref="S48:S50"/>
    <mergeCell ref="Q51:Q53"/>
    <mergeCell ref="S51:S53"/>
    <mergeCell ref="Q54:Q56"/>
    <mergeCell ref="S54:S56"/>
    <mergeCell ref="R43:R44"/>
    <mergeCell ref="R48:R50"/>
    <mergeCell ref="Q43:Q44"/>
    <mergeCell ref="R51:R53"/>
    <mergeCell ref="R54:R56"/>
    <mergeCell ref="Q34:Q35"/>
    <mergeCell ref="S34:S35"/>
    <mergeCell ref="N39:N40"/>
    <mergeCell ref="Q39:Q40"/>
    <mergeCell ref="S39:S40"/>
    <mergeCell ref="N41:N42"/>
    <mergeCell ref="Q41:Q42"/>
    <mergeCell ref="S41:S42"/>
    <mergeCell ref="O34:O35"/>
    <mergeCell ref="R34:R35"/>
    <mergeCell ref="O39:O40"/>
    <mergeCell ref="R39:R40"/>
    <mergeCell ref="R41:R42"/>
    <mergeCell ref="S23:S24"/>
    <mergeCell ref="Q27:Q29"/>
    <mergeCell ref="S27:S29"/>
    <mergeCell ref="R23:R24"/>
    <mergeCell ref="R27:R29"/>
    <mergeCell ref="Q23:Q24"/>
    <mergeCell ref="S31:S32"/>
    <mergeCell ref="R31:R32"/>
    <mergeCell ref="Q31:Q32"/>
    <mergeCell ref="A6:S6"/>
    <mergeCell ref="A7:S7"/>
    <mergeCell ref="A8:S8"/>
    <mergeCell ref="A9:S9"/>
    <mergeCell ref="A10:S10"/>
    <mergeCell ref="A11:S11"/>
    <mergeCell ref="A13:S13"/>
    <mergeCell ref="A18:A21"/>
    <mergeCell ref="B18:K18"/>
    <mergeCell ref="L18:M18"/>
    <mergeCell ref="O18:P18"/>
    <mergeCell ref="R18:S18"/>
    <mergeCell ref="B19:G19"/>
    <mergeCell ref="B20:B21"/>
    <mergeCell ref="C20:E20"/>
    <mergeCell ref="F20:F21"/>
    <mergeCell ref="O20:P20"/>
    <mergeCell ref="G20:G21"/>
    <mergeCell ref="H20:H21"/>
    <mergeCell ref="I20:I21"/>
    <mergeCell ref="J20:J21"/>
    <mergeCell ref="K20:K21"/>
    <mergeCell ref="L20:M20"/>
    <mergeCell ref="A27:A29"/>
    <mergeCell ref="B27:B29"/>
    <mergeCell ref="C27:C29"/>
    <mergeCell ref="D27:D29"/>
    <mergeCell ref="E27:E29"/>
    <mergeCell ref="F27:F29"/>
    <mergeCell ref="K27:K29"/>
    <mergeCell ref="L27:L29"/>
    <mergeCell ref="O27:O29"/>
    <mergeCell ref="N27:N29"/>
    <mergeCell ref="A23:A24"/>
    <mergeCell ref="B23:B24"/>
    <mergeCell ref="C23:C24"/>
    <mergeCell ref="D23:D24"/>
    <mergeCell ref="E23:E24"/>
    <mergeCell ref="F23:F24"/>
    <mergeCell ref="K23:K24"/>
    <mergeCell ref="L23:L24"/>
    <mergeCell ref="O23:O24"/>
    <mergeCell ref="N23:N24"/>
    <mergeCell ref="O31:O32"/>
    <mergeCell ref="N31:N32"/>
    <mergeCell ref="A33:G33"/>
    <mergeCell ref="A34:A35"/>
    <mergeCell ref="B34:B35"/>
    <mergeCell ref="C34:C35"/>
    <mergeCell ref="D34:D35"/>
    <mergeCell ref="E34:E35"/>
    <mergeCell ref="F34:F35"/>
    <mergeCell ref="K34:K35"/>
    <mergeCell ref="L34:L35"/>
    <mergeCell ref="N34:N35"/>
    <mergeCell ref="A39:A40"/>
    <mergeCell ref="B39:B40"/>
    <mergeCell ref="C39:C40"/>
    <mergeCell ref="D39:D40"/>
    <mergeCell ref="E39:E40"/>
    <mergeCell ref="F39:F40"/>
    <mergeCell ref="K39:K40"/>
    <mergeCell ref="L39:L40"/>
    <mergeCell ref="A31:A32"/>
    <mergeCell ref="B31:B32"/>
    <mergeCell ref="C31:C32"/>
    <mergeCell ref="D31:D32"/>
    <mergeCell ref="E31:E32"/>
    <mergeCell ref="F31:F32"/>
    <mergeCell ref="K31:K32"/>
    <mergeCell ref="L31:L32"/>
    <mergeCell ref="A41:A42"/>
    <mergeCell ref="B41:B42"/>
    <mergeCell ref="C41:C42"/>
    <mergeCell ref="D41:D42"/>
    <mergeCell ref="E41:E42"/>
    <mergeCell ref="F41:F42"/>
    <mergeCell ref="K41:K42"/>
    <mergeCell ref="L41:L42"/>
    <mergeCell ref="O41:O42"/>
    <mergeCell ref="L43:L44"/>
    <mergeCell ref="O43:O44"/>
    <mergeCell ref="N43:N44"/>
    <mergeCell ref="A48:A50"/>
    <mergeCell ref="B48:B50"/>
    <mergeCell ref="C48:C50"/>
    <mergeCell ref="D48:D50"/>
    <mergeCell ref="E48:E50"/>
    <mergeCell ref="F48:F50"/>
    <mergeCell ref="K48:K50"/>
    <mergeCell ref="L48:L50"/>
    <mergeCell ref="O48:O50"/>
    <mergeCell ref="N48:N50"/>
    <mergeCell ref="O51:O53"/>
    <mergeCell ref="N51:N53"/>
    <mergeCell ref="A54:A56"/>
    <mergeCell ref="B54:B56"/>
    <mergeCell ref="C54:C56"/>
    <mergeCell ref="D54:D56"/>
    <mergeCell ref="E54:E56"/>
    <mergeCell ref="F54:F56"/>
    <mergeCell ref="K54:K56"/>
    <mergeCell ref="L54:L56"/>
    <mergeCell ref="O54:O56"/>
    <mergeCell ref="N54:N56"/>
    <mergeCell ref="L75:M75"/>
    <mergeCell ref="F65:F66"/>
    <mergeCell ref="K65:K66"/>
    <mergeCell ref="L65:L66"/>
    <mergeCell ref="A68:G68"/>
    <mergeCell ref="M58:M63"/>
    <mergeCell ref="A65:A66"/>
    <mergeCell ref="B65:B66"/>
    <mergeCell ref="C65:C66"/>
    <mergeCell ref="D65:D66"/>
    <mergeCell ref="E65:E66"/>
    <mergeCell ref="G58:G63"/>
    <mergeCell ref="H58:H63"/>
    <mergeCell ref="Q65:Q66"/>
    <mergeCell ref="R65:R66"/>
    <mergeCell ref="O65:O66"/>
    <mergeCell ref="I58:I63"/>
    <mergeCell ref="A69:S69"/>
    <mergeCell ref="J58:J63"/>
    <mergeCell ref="K58:K64"/>
    <mergeCell ref="S58:S64"/>
    <mergeCell ref="S65:S66"/>
    <mergeCell ref="L58:L64"/>
    <mergeCell ref="N58:N64"/>
    <mergeCell ref="Q58:Q64"/>
    <mergeCell ref="R58:R59"/>
    <mergeCell ref="R60:R64"/>
    <mergeCell ref="O61:O64"/>
    <mergeCell ref="P61:P63"/>
    <mergeCell ref="A57:G57"/>
    <mergeCell ref="A58:A64"/>
    <mergeCell ref="B58:B64"/>
    <mergeCell ref="C58:C64"/>
    <mergeCell ref="D58:D64"/>
    <mergeCell ref="E58:E64"/>
    <mergeCell ref="F58:F64"/>
    <mergeCell ref="A37:G38"/>
    <mergeCell ref="N65:N66"/>
    <mergeCell ref="A51:A53"/>
    <mergeCell ref="B51:B53"/>
    <mergeCell ref="C51:C53"/>
    <mergeCell ref="D51:D53"/>
    <mergeCell ref="E51:E53"/>
    <mergeCell ref="F51:F53"/>
    <mergeCell ref="K51:K53"/>
    <mergeCell ref="L51:L53"/>
    <mergeCell ref="A43:A44"/>
    <mergeCell ref="B43:B44"/>
    <mergeCell ref="C43:C44"/>
    <mergeCell ref="D43:D44"/>
    <mergeCell ref="E43:E44"/>
    <mergeCell ref="F43:F44"/>
    <mergeCell ref="K43:K44"/>
  </mergeCells>
  <printOptions horizontalCentered="1"/>
  <pageMargins left="0" right="0" top="0.39370078740157483" bottom="0.19685039370078741" header="0" footer="0"/>
  <pageSetup paperSize="5" scale="55" fitToHeight="0" orientation="landscape" r:id="rId1"/>
  <rowBreaks count="3" manualBreakCount="3">
    <brk id="32" max="21" man="1"/>
    <brk id="52" max="21" man="1"/>
    <brk id="78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ABRIL-JUNIO</vt:lpstr>
      <vt:lpstr>'EJEC.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2022-07-20T17:27:55Z</cp:lastPrinted>
  <dcterms:created xsi:type="dcterms:W3CDTF">2022-07-06T19:34:55Z</dcterms:created>
  <dcterms:modified xsi:type="dcterms:W3CDTF">2023-01-20T16:33:44Z</dcterms:modified>
</cp:coreProperties>
</file>